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F:\2020_12_E6\07_Rozpočet\"/>
    </mc:Choice>
  </mc:AlternateContent>
  <bookViews>
    <workbookView xWindow="0" yWindow="0" windowWidth="0" windowHeight="0"/>
  </bookViews>
  <sheets>
    <sheet name="Rekapitulácia stavby" sheetId="1" r:id="rId1"/>
    <sheet name="01 - úsek Čechynce – Horn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'01 - úsek Čechynce – Horn...'!$C$131:$K$210</definedName>
    <definedName name="_xlnm.Print_Area" localSheetId="1">'01 - úsek Čechynce – Horn...'!$C$4:$J$76,'01 - úsek Čechynce – Horn...'!$C$82:$J$113,'01 - úsek Čechynce – Horn...'!$C$119:$J$210</definedName>
    <definedName name="_xlnm.Print_Titles" localSheetId="1">'01 - úsek Čechynce – Horn...'!$131:$131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210"/>
  <c r="BH210"/>
  <c r="BG210"/>
  <c r="BE210"/>
  <c r="T210"/>
  <c r="T209"/>
  <c r="R210"/>
  <c r="R209"/>
  <c r="P210"/>
  <c r="P209"/>
  <c r="BI208"/>
  <c r="BH208"/>
  <c r="BG208"/>
  <c r="BE208"/>
  <c r="T208"/>
  <c r="R208"/>
  <c r="P208"/>
  <c r="BI207"/>
  <c r="BH207"/>
  <c r="BG207"/>
  <c r="BE207"/>
  <c r="T207"/>
  <c r="R207"/>
  <c r="P207"/>
  <c r="BI204"/>
  <c r="BH204"/>
  <c r="BG204"/>
  <c r="BE204"/>
  <c r="T204"/>
  <c r="T203"/>
  <c r="R204"/>
  <c r="R203"/>
  <c r="P204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6"/>
  <c r="BH146"/>
  <c r="BG146"/>
  <c r="BE146"/>
  <c r="T146"/>
  <c r="T145"/>
  <c r="T144"/>
  <c r="R146"/>
  <c r="R145"/>
  <c r="R144"/>
  <c r="P146"/>
  <c r="P145"/>
  <c r="P144"/>
  <c r="BI143"/>
  <c r="BH143"/>
  <c r="BG143"/>
  <c r="BE143"/>
  <c r="T143"/>
  <c r="T142"/>
  <c r="T141"/>
  <c r="R143"/>
  <c r="R142"/>
  <c r="R141"/>
  <c r="P143"/>
  <c r="P142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5"/>
  <c r="BH135"/>
  <c r="BG135"/>
  <c r="BE135"/>
  <c r="T135"/>
  <c r="R135"/>
  <c r="P135"/>
  <c r="J129"/>
  <c r="J128"/>
  <c r="F128"/>
  <c r="F126"/>
  <c r="E124"/>
  <c r="J92"/>
  <c r="J91"/>
  <c r="F91"/>
  <c r="F89"/>
  <c r="E87"/>
  <c r="J18"/>
  <c r="E18"/>
  <c r="F129"/>
  <c r="J17"/>
  <c r="J12"/>
  <c r="J89"/>
  <c r="E7"/>
  <c r="E85"/>
  <c i="1" r="L90"/>
  <c r="AM90"/>
  <c r="AM89"/>
  <c r="L89"/>
  <c r="AM87"/>
  <c r="L87"/>
  <c r="L85"/>
  <c r="L84"/>
  <c i="2" r="J207"/>
  <c r="J204"/>
  <c r="J194"/>
  <c r="J192"/>
  <c r="J189"/>
  <c r="BK186"/>
  <c r="J184"/>
  <c r="J181"/>
  <c r="J179"/>
  <c r="J177"/>
  <c r="BK174"/>
  <c r="BK172"/>
  <c r="BK166"/>
  <c r="J163"/>
  <c r="J157"/>
  <c r="J150"/>
  <c r="BK136"/>
  <c r="J210"/>
  <c r="BK204"/>
  <c r="BK201"/>
  <c r="BK200"/>
  <c r="BK199"/>
  <c r="J197"/>
  <c r="BK196"/>
  <c r="J187"/>
  <c r="J180"/>
  <c r="J178"/>
  <c r="J170"/>
  <c r="J169"/>
  <c r="J168"/>
  <c r="J167"/>
  <c r="J166"/>
  <c r="J164"/>
  <c r="BK158"/>
  <c r="BK152"/>
  <c r="J140"/>
  <c r="J201"/>
  <c r="BK198"/>
  <c r="J188"/>
  <c r="BK187"/>
  <c r="BK185"/>
  <c r="BK183"/>
  <c r="BK180"/>
  <c r="BK177"/>
  <c r="BK176"/>
  <c r="BK169"/>
  <c r="BK168"/>
  <c r="BK167"/>
  <c r="BK163"/>
  <c r="BK162"/>
  <c r="J155"/>
  <c r="BK146"/>
  <c r="J138"/>
  <c i="1" r="AS94"/>
  <c i="2" r="BK210"/>
  <c r="BK208"/>
  <c r="J202"/>
  <c r="J200"/>
  <c r="J199"/>
  <c r="BK197"/>
  <c r="J195"/>
  <c r="BK194"/>
  <c r="BK193"/>
  <c r="BK189"/>
  <c r="J186"/>
  <c r="BK184"/>
  <c r="BK179"/>
  <c r="J176"/>
  <c r="J174"/>
  <c r="BK171"/>
  <c r="BK170"/>
  <c r="J162"/>
  <c r="J160"/>
  <c r="BK159"/>
  <c r="J158"/>
  <c r="BK155"/>
  <c r="BK154"/>
  <c r="J153"/>
  <c r="J139"/>
  <c r="J136"/>
  <c r="J208"/>
  <c r="BK207"/>
  <c r="BK202"/>
  <c r="J198"/>
  <c r="J196"/>
  <c r="BK195"/>
  <c r="BK192"/>
  <c r="BK191"/>
  <c r="BK188"/>
  <c r="J185"/>
  <c r="J183"/>
  <c r="BK175"/>
  <c r="BK173"/>
  <c r="J172"/>
  <c r="BK164"/>
  <c r="J154"/>
  <c r="BK153"/>
  <c r="J146"/>
  <c r="J143"/>
  <c r="J193"/>
  <c r="J191"/>
  <c r="BK182"/>
  <c r="J159"/>
  <c r="BK156"/>
  <c r="J152"/>
  <c r="BK150"/>
  <c r="BK143"/>
  <c r="BK139"/>
  <c r="BK138"/>
  <c r="J135"/>
  <c r="J182"/>
  <c r="BK181"/>
  <c r="BK178"/>
  <c r="J175"/>
  <c r="J173"/>
  <c r="J171"/>
  <c r="J151"/>
  <c r="J149"/>
  <c r="BK140"/>
  <c r="BK135"/>
  <c r="BK160"/>
  <c r="BK157"/>
  <c r="J156"/>
  <c r="BK151"/>
  <c r="BK149"/>
  <c l="1" r="BK137"/>
  <c r="J137"/>
  <c r="J99"/>
  <c r="R165"/>
  <c r="R190"/>
  <c r="T134"/>
  <c r="BK206"/>
  <c r="BK134"/>
  <c r="J134"/>
  <c r="J98"/>
  <c r="R137"/>
  <c r="P148"/>
  <c r="P206"/>
  <c r="P205"/>
  <c r="R134"/>
  <c r="R133"/>
  <c r="T137"/>
  <c r="BK148"/>
  <c r="J148"/>
  <c r="J105"/>
  <c r="T148"/>
  <c r="BK165"/>
  <c r="J165"/>
  <c r="J107"/>
  <c r="R206"/>
  <c r="R205"/>
  <c r="P134"/>
  <c r="P133"/>
  <c r="P137"/>
  <c r="R148"/>
  <c r="R147"/>
  <c r="BK161"/>
  <c r="J161"/>
  <c r="J106"/>
  <c r="P161"/>
  <c r="R161"/>
  <c r="T161"/>
  <c r="P165"/>
  <c r="T165"/>
  <c r="BK190"/>
  <c r="J190"/>
  <c r="J108"/>
  <c r="P190"/>
  <c r="T190"/>
  <c r="T206"/>
  <c r="T205"/>
  <c r="BF139"/>
  <c r="BF140"/>
  <c r="BF143"/>
  <c r="BF163"/>
  <c r="F92"/>
  <c r="J126"/>
  <c r="BF153"/>
  <c r="BF158"/>
  <c r="BF159"/>
  <c r="BF160"/>
  <c r="BF164"/>
  <c r="BF166"/>
  <c r="BF176"/>
  <c r="BF157"/>
  <c r="BF162"/>
  <c r="BF169"/>
  <c r="BF170"/>
  <c r="BF172"/>
  <c r="BF174"/>
  <c r="BF175"/>
  <c r="BF177"/>
  <c r="BF179"/>
  <c r="BF189"/>
  <c r="BF138"/>
  <c r="BF178"/>
  <c r="BF186"/>
  <c r="BF187"/>
  <c r="BF197"/>
  <c r="BF201"/>
  <c r="E122"/>
  <c r="BF167"/>
  <c r="BF180"/>
  <c r="BF188"/>
  <c r="BF191"/>
  <c r="BF192"/>
  <c r="BF198"/>
  <c r="BF208"/>
  <c r="BF210"/>
  <c r="BK145"/>
  <c r="J145"/>
  <c r="J103"/>
  <c r="BF135"/>
  <c r="BF149"/>
  <c r="BF150"/>
  <c r="BF151"/>
  <c r="BF152"/>
  <c r="BF173"/>
  <c r="BF193"/>
  <c r="BF195"/>
  <c r="BF200"/>
  <c r="BF204"/>
  <c r="BF136"/>
  <c r="BF146"/>
  <c r="BF156"/>
  <c r="BF171"/>
  <c r="BF181"/>
  <c r="BF182"/>
  <c r="BF183"/>
  <c r="BF184"/>
  <c r="BF185"/>
  <c r="BF194"/>
  <c r="BF199"/>
  <c r="BF202"/>
  <c r="BF154"/>
  <c r="BF155"/>
  <c r="BF168"/>
  <c r="BF196"/>
  <c r="BF207"/>
  <c r="BK142"/>
  <c r="J142"/>
  <c r="J101"/>
  <c r="BK203"/>
  <c r="J203"/>
  <c r="J109"/>
  <c r="BK209"/>
  <c r="J209"/>
  <c r="J112"/>
  <c r="J33"/>
  <c i="1" r="AV95"/>
  <c i="2" r="F37"/>
  <c i="1" r="BD95"/>
  <c r="BD94"/>
  <c r="W33"/>
  <c i="2" r="F35"/>
  <c i="1" r="BB95"/>
  <c r="BB94"/>
  <c r="W31"/>
  <c i="2" r="F36"/>
  <c i="1" r="BC95"/>
  <c r="BC94"/>
  <c r="W32"/>
  <c i="2" r="F33"/>
  <c i="1" r="AZ95"/>
  <c r="AZ94"/>
  <c r="AV94"/>
  <c r="AK29"/>
  <c i="2" l="1" r="P147"/>
  <c r="T133"/>
  <c r="P132"/>
  <c i="1" r="AU95"/>
  <c i="2" r="R132"/>
  <c r="BK205"/>
  <c r="J205"/>
  <c r="J110"/>
  <c r="T147"/>
  <c r="BK141"/>
  <c r="J141"/>
  <c r="J100"/>
  <c r="BK144"/>
  <c r="J144"/>
  <c r="J102"/>
  <c r="BK147"/>
  <c r="J147"/>
  <c r="J104"/>
  <c r="BK133"/>
  <c r="BK132"/>
  <c r="J132"/>
  <c r="J206"/>
  <c r="J111"/>
  <c i="1" r="AU94"/>
  <c r="AX94"/>
  <c r="AY94"/>
  <c i="2" r="J34"/>
  <c i="1" r="AW95"/>
  <c r="AT95"/>
  <c i="2" r="F34"/>
  <c i="1" r="BA95"/>
  <c r="BA94"/>
  <c r="AW94"/>
  <c r="AK30"/>
  <c r="W29"/>
  <c i="2" r="J30"/>
  <c i="1" r="AG95"/>
  <c r="AG94"/>
  <c r="AK26"/>
  <c i="2" l="1" r="T132"/>
  <c r="J39"/>
  <c i="1" r="AK35"/>
  <c r="AN95"/>
  <c i="2" r="J133"/>
  <c r="J97"/>
  <c r="J96"/>
  <c i="1" r="W30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<sst xmlns="http://schemas.openxmlformats.org/spreadsheetml/2006/main">
  <si>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</si>
  <si>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</si>
  <si>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</si>
  <si>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</si>
  <si>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True</t>
  </si>
  <si>
    <t>False</t>
  </si>
  <si>
    <t>{0bfce2d6-bb90-44fe-863b-b7f9fd4bc978}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</si>
  <si>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</si>
  <si>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</si>
  <si>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</si>
  <si>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</si>
  <si>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</si>
  <si>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</si>
  <si>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202101_ZMENA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</si>
  <si>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</si>
  <si>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</si>
  <si>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PONITRIANSKA CYKLOMAGISTRÁLA  I. ETAPA, Čechynce - Horný Vinodol</t>
  </si>
  <si>
    <t>JKSO:</t>
  </si>
  <si>
    <t>KS:</t>
  </si>
  <si>
    <t>Miesto:</t>
  </si>
  <si>
    <t>Nitra - Vinodol</t>
  </si>
  <si>
    <t>Dátum:</t>
  </si>
  <si>
    <t>29. 1. 2021</t>
  </si>
  <si>
    <t>Objednávateľ:</t>
  </si>
  <si>
    <t>IČO:</t>
  </si>
  <si>
    <t>NSK</t>
  </si>
  <si>
    <t>IČ DPH:</t>
  </si>
  <si>
    <t>Zhotoviteľ:</t>
  </si>
  <si>
    <t>Vyplň údaj</t>
  </si>
  <si>
    <t>Projektant:</t>
  </si>
  <si>
    <t>Simon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</si>
  <si>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</si>
  <si>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</si>
  <si>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</si>
  <si>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</si>
  <si>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</si>
  <si>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</si>
  <si>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</si>
  <si>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</si>
  <si>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</si>
  <si>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</si>
  <si>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</si>
  <si>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</si>
  <si>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</si>
  <si>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</si>
  <si>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</si>
  <si>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</si>
  <si>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</si>
  <si>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</si>
  <si>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</si>
  <si>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</si>
  <si>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</si>
  <si>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</si>
  <si>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</si>
  <si>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</si>
  <si>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</si>
  <si>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</si>
  <si>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</si>
  <si>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</si>
  <si>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</si>
  <si>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</si>
  <si>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</si>
  <si>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</si>
  <si>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</si>
  <si>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</si>
  <si>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</si>
  <si>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</si>
  <si>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</si>
  <si>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</si>
  <si>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</si>
  <si>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</si>
  <si>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</si>
  <si>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</si>
  <si>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</si>
  <si>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</si>
  <si>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</si>
  <si>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</si>
  <si>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</si>
  <si>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</si>
  <si>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úsek Čechynce – Horný Vinodol (km 0,0-9,4)</t>
  </si>
  <si>
    <t>STA</t>
  </si>
  <si>
    <t>1</t>
  </si>
  <si>
    <t>{a7014fac-d136-4a88-88ff-85b8b9dd56cc}</t>
  </si>
  <si>
    <t>KRYCÍ LIST ROZPOČTU</t>
  </si>
  <si>
    <t>Objekt:</t>
  </si>
  <si>
    <t>01 - úsek Čechynce – Horný Vinodol (km 0,0-9,4)</t>
  </si>
  <si>
    <t>REKAPITULÁCIA ROZPOČTU</t>
  </si>
  <si>
    <t>Kód dielu - Popis</t>
  </si>
  <si>
    <t>Cena celkom [EUR]</t>
  </si>
  <si>
    <t>Náklady z rozpočtu</t>
  </si>
  <si>
    <t>-1</t>
  </si>
  <si>
    <t>01 - Zemné práce</t>
  </si>
  <si>
    <t xml:space="preserve">    0102 - Odkopávky a prekopávky</t>
  </si>
  <si>
    <t xml:space="preserve">    0108 - Povrchové úpravy terénu</t>
  </si>
  <si>
    <t>22 - Práce na pozemných komunikáciach a letiskách</t>
  </si>
  <si>
    <t xml:space="preserve">    2225 - Doplňujúce konštrukcie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</si>
  <si>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</si>
  <si>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</si>
  <si>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</si>
  <si>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</si>
  <si>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</si>
  <si>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</si>
  <si>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VRN - Vedľajšie rozpočtové náklady</t>
  </si>
  <si>
    <t xml:space="preserve">    VRN03 - Geodetické práce</t>
  </si>
  <si>
    <t xml:space="preserve">    VRN04 - Projektové práce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</si>
  <si>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</si>
  <si>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</si>
  <si>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</si>
  <si>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</si>
  <si>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</si>
  <si>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</si>
  <si>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</si>
  <si>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</si>
  <si>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</si>
  <si>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</si>
  <si>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</si>
  <si>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</si>
  <si>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Zemné práce</t>
  </si>
  <si>
    <t>ROZPOCET</t>
  </si>
  <si>
    <t>0102</t>
  </si>
  <si>
    <t>Odkopávky a prekopávky</t>
  </si>
  <si>
    <t>132</t>
  </si>
  <si>
    <t>K</t>
  </si>
  <si>
    <t>01020300020030</t>
  </si>
  <si>
    <t>Výkop v zemníku na suchu v hornine 3, nad 1000 do 10000 m3</t>
  </si>
  <si>
    <t>m3</t>
  </si>
  <si>
    <t>4</t>
  </si>
  <si>
    <t>2</t>
  </si>
  <si>
    <t>370752477</t>
  </si>
  <si>
    <t>133</t>
  </si>
  <si>
    <t>01020300020090</t>
  </si>
  <si>
    <t>Príplatok k cenám za lepivosť výkopu v zemníkoch na suchu v hornine 3</t>
  </si>
  <si>
    <t>-1897789916</t>
  </si>
  <si>
    <t>0108</t>
  </si>
  <si>
    <t>Povrchové úpravy terénu</t>
  </si>
  <si>
    <t>128</t>
  </si>
  <si>
    <t>01080502020010</t>
  </si>
  <si>
    <t>Založenie trávnika lúčneho výsevom v rovine alebo na svahu do 1:5</t>
  </si>
  <si>
    <t>m2</t>
  </si>
  <si>
    <t>1943245169</t>
  </si>
  <si>
    <t>129</t>
  </si>
  <si>
    <t>01080502020020</t>
  </si>
  <si>
    <t>Založenie trávnika lúčneho výsevom na svahu nad 1:5 do 1:2</t>
  </si>
  <si>
    <t>722674000</t>
  </si>
  <si>
    <t>16</t>
  </si>
  <si>
    <t>M</t>
  </si>
  <si>
    <t>005720001300</t>
  </si>
  <si>
    <t>Osivá tráv - trávové semeno</t>
  </si>
  <si>
    <t>kg</t>
  </si>
  <si>
    <t>8</t>
  </si>
  <si>
    <t>1968681153</t>
  </si>
  <si>
    <t>22</t>
  </si>
  <si>
    <t>Práce na pozemných komunikáciach a letiskách</t>
  </si>
  <si>
    <t>2225</t>
  </si>
  <si>
    <t>Doplňujúce konštrukcie</t>
  </si>
  <si>
    <t>160</t>
  </si>
  <si>
    <t>22250776000130</t>
  </si>
  <si>
    <t>Bezpečnostný farebný povrch vozoviek prírodný pre podklad asfaltový</t>
  </si>
  <si>
    <t>-1589784623</t>
  </si>
  <si>
    <t>161</t>
  </si>
  <si>
    <t>22251083014340</t>
  </si>
  <si>
    <t>Rezanie priečnych alebo pozdĺžnych dilatačných škár živič. plôch pre vytvor. komôrky pre zálievku, š. 15 mm, hĺ. 30 mm</t>
  </si>
  <si>
    <t>m</t>
  </si>
  <si>
    <t>591648288</t>
  </si>
  <si>
    <t>HSV</t>
  </si>
  <si>
    <t>Práce a dodávky HSV</t>
  </si>
  <si>
    <t>111103213</t>
  </si>
  <si>
    <t>Kosenie s ponechaním na mieste vo vegetačnom období divokého porastu hustého</t>
  </si>
  <si>
    <t>ha</t>
  </si>
  <si>
    <t>-665341318</t>
  </si>
  <si>
    <t>130201001</t>
  </si>
  <si>
    <t>Výkop jamy a ryhy v obmedzenom priestore horn. tr.3 ručne</t>
  </si>
  <si>
    <t>-945373537</t>
  </si>
  <si>
    <t>87</t>
  </si>
  <si>
    <t>162301162.S</t>
  </si>
  <si>
    <t xml:space="preserve">Vodorovné premiestnenie výkopku po nespevnenej ceste z  horniny tr.1-4, nad 1000 do 10000 m3 na vzdialenosť do 1000 m</t>
  </si>
  <si>
    <t>1301231880</t>
  </si>
  <si>
    <t>6</t>
  </si>
  <si>
    <t>162501142</t>
  </si>
  <si>
    <t xml:space="preserve">Vodorovné premiestnenie výkopku  po spevnenej ceste z  horniny tr.1-4, nad 1000 do 10000 m3 na vzdialenosť do 3000 m </t>
  </si>
  <si>
    <t>-1864548482</t>
  </si>
  <si>
    <t>89</t>
  </si>
  <si>
    <t>162501143.S</t>
  </si>
  <si>
    <t>Vodorovné premiestnenie výkopku po spevnenej ceste z horniny tr.1-4, nad 1000 do 10000 m3, príplatok k cene za každých ďalšich a začatých 1000 m</t>
  </si>
  <si>
    <t>2123366744</t>
  </si>
  <si>
    <t>7</t>
  </si>
  <si>
    <t>166101103</t>
  </si>
  <si>
    <t>Prehodenie neuľahnutého výkopku z horniny 1 až 4 nad 1000 m3</t>
  </si>
  <si>
    <t>-1467267104</t>
  </si>
  <si>
    <t>103640000200</t>
  </si>
  <si>
    <t>Zemina pre terénne úpravy - zásypová</t>
  </si>
  <si>
    <t>t</t>
  </si>
  <si>
    <t>1686993288</t>
  </si>
  <si>
    <t>88</t>
  </si>
  <si>
    <t>167102102.S</t>
  </si>
  <si>
    <t>Nakladanie neuľahnutého výkopku z hornín tr.1-4 nad 1000 do 10000 m3</t>
  </si>
  <si>
    <t>-624137234</t>
  </si>
  <si>
    <t>90</t>
  </si>
  <si>
    <t>171201203.S</t>
  </si>
  <si>
    <t>Uloženie sypaniny na skládky nad 1000 do 10000 m3</t>
  </si>
  <si>
    <t>-840223325</t>
  </si>
  <si>
    <t>12</t>
  </si>
  <si>
    <t>181101101</t>
  </si>
  <si>
    <t>Úprava pláne v zárezoch v hornine 1-4 bez zhutnenia</t>
  </si>
  <si>
    <t>-238719052</t>
  </si>
  <si>
    <t>13</t>
  </si>
  <si>
    <t>181101102</t>
  </si>
  <si>
    <t>Úprava pláne v zárezoch v hornine 1-4 so zhutnením</t>
  </si>
  <si>
    <t>-559587339</t>
  </si>
  <si>
    <t>14</t>
  </si>
  <si>
    <t>182201101</t>
  </si>
  <si>
    <t>Svahovanie trvalých svahov v násype</t>
  </si>
  <si>
    <t>-521835243</t>
  </si>
  <si>
    <t>Zakladanie</t>
  </si>
  <si>
    <t>91</t>
  </si>
  <si>
    <t>275313821</t>
  </si>
  <si>
    <t>Betónovanie základových pätiek, betón prostý</t>
  </si>
  <si>
    <t>140032703</t>
  </si>
  <si>
    <t>289971212</t>
  </si>
  <si>
    <t>Zhotovenie vrstvy z geotextílie na upravenom povrchu sklon do 1 : 5 , šírky nad 3 do 6 m</t>
  </si>
  <si>
    <t>303429217</t>
  </si>
  <si>
    <t>146</t>
  </si>
  <si>
    <t>6936656027</t>
  </si>
  <si>
    <t>Geosyntetika PK-TEX PP 60 geotextília tkaná z polypropylénu, š.5.2m x dĺ.100m,</t>
  </si>
  <si>
    <t>1374388027</t>
  </si>
  <si>
    <t>5</t>
  </si>
  <si>
    <t>Komunikácie</t>
  </si>
  <si>
    <t>156</t>
  </si>
  <si>
    <t>914001111</t>
  </si>
  <si>
    <t>Osadenie a montáž cestnej zvislej dopravnej značky na stľpik, stľp, konzolu alebo objekt</t>
  </si>
  <si>
    <t>ks</t>
  </si>
  <si>
    <t>741675232</t>
  </si>
  <si>
    <t>147</t>
  </si>
  <si>
    <t>4044777004</t>
  </si>
  <si>
    <t>Objímka, f60 mm</t>
  </si>
  <si>
    <t>-1753364771</t>
  </si>
  <si>
    <t>148</t>
  </si>
  <si>
    <t>4044777000</t>
  </si>
  <si>
    <t>Stĺpik Zn, f60 mm / 1 bm</t>
  </si>
  <si>
    <t>342987860</t>
  </si>
  <si>
    <t>149</t>
  </si>
  <si>
    <t>4044777006</t>
  </si>
  <si>
    <t>Stĺpik viečko, f60 mm</t>
  </si>
  <si>
    <t>815628563</t>
  </si>
  <si>
    <t>150</t>
  </si>
  <si>
    <t>4044782600</t>
  </si>
  <si>
    <t xml:space="preserve">DZ č. 232 „Zákaz vjazdu všetkých motorových vozidiel“,pozink.dopr.značka, základný rozmer  700 mm, fólia RA1</t>
  </si>
  <si>
    <t>1920882979</t>
  </si>
  <si>
    <t>151</t>
  </si>
  <si>
    <t>4044790620</t>
  </si>
  <si>
    <t>DZ č. 326 „priechod pre cyklistov“,pozink.dopr.značka, zväčšený rozmer 750x750 mm, fólia RA2</t>
  </si>
  <si>
    <t>108145383</t>
  </si>
  <si>
    <t>152</t>
  </si>
  <si>
    <t>4044779700</t>
  </si>
  <si>
    <t>DZ č. 143 „Cyklisti“,pozink.dopr.značka, základný rozmer 900 mm, fólia RA2</t>
  </si>
  <si>
    <t>-1281487588</t>
  </si>
  <si>
    <t>153</t>
  </si>
  <si>
    <t>40447998vl</t>
  </si>
  <si>
    <t>DZ č. 513 „Priečna jazda cyklistov",dodatk.tabuľky I.tr.,EG,7 rokov,plech so založ.Al okraj.profilom</t>
  </si>
  <si>
    <t>197853833</t>
  </si>
  <si>
    <t>154</t>
  </si>
  <si>
    <t>4044799669</t>
  </si>
  <si>
    <t>DZ č. 507 „Dodatková tabuľa s textom“ zväč. rozmer 750x750, dodatkové tabuľky I. trieda, EG, 7 rokov, plech so zahnutým lisovaným okrajom</t>
  </si>
  <si>
    <t>-1339968184</t>
  </si>
  <si>
    <t>155</t>
  </si>
  <si>
    <t>40447997pc3</t>
  </si>
  <si>
    <t>DZ - Tabuľa pokyny na cyklotrase</t>
  </si>
  <si>
    <t>-819026477</t>
  </si>
  <si>
    <t>92</t>
  </si>
  <si>
    <t>564821111.S</t>
  </si>
  <si>
    <t>Podklad zo štrkodrviny s rozprestretím a zhutnením, po zhutnení hr. 80 mm</t>
  </si>
  <si>
    <t>-141058268</t>
  </si>
  <si>
    <t>127</t>
  </si>
  <si>
    <t>564831112.S</t>
  </si>
  <si>
    <t>Podklad zo štrkodrviny s rozprestretím a zhutnením, po zhutnení hr. 110 mm</t>
  </si>
  <si>
    <t>170732278</t>
  </si>
  <si>
    <t>36</t>
  </si>
  <si>
    <t>564851111</t>
  </si>
  <si>
    <t>Podklad zo štrkodrviny s rozprestretím a zhutnením, po zhutnení hr. 150 mm</t>
  </si>
  <si>
    <t>1750661707</t>
  </si>
  <si>
    <t>37</t>
  </si>
  <si>
    <t>564851114</t>
  </si>
  <si>
    <t>Podklad zo štrkodrviny s rozprestretím a zhutnením, po zhutnení hr. 180 mm</t>
  </si>
  <si>
    <t>1414465728</t>
  </si>
  <si>
    <t>134</t>
  </si>
  <si>
    <t>573211111</t>
  </si>
  <si>
    <t>Postrek asfaltový spojovací bez posypu kamenivom z asfaltu cestného v množstve od 0,50 do 0,70 kg/m2</t>
  </si>
  <si>
    <t>432745230</t>
  </si>
  <si>
    <t>135</t>
  </si>
  <si>
    <t>573211111v</t>
  </si>
  <si>
    <t>Postrek asfaltový spojovací bez posypu kamenivom z asfaltu cestného v množstve 1,0 kg/m2</t>
  </si>
  <si>
    <t>-1502682972</t>
  </si>
  <si>
    <t>136</t>
  </si>
  <si>
    <t>577131111</t>
  </si>
  <si>
    <t>Betón asfaltový nemodifik. I.tr. strednozrnný AC 11 O, alebo hrubozrnný AC 16 L, po zhutnení hr. 40 mm</t>
  </si>
  <si>
    <t>-1114494412</t>
  </si>
  <si>
    <t>137</t>
  </si>
  <si>
    <t>577151113</t>
  </si>
  <si>
    <t>Betón asfaltový nemodifik. I.tr. strednozrnný AC 11 O alebo hrubozrnný AC 16 L, po zhutnení hr. 60 mm</t>
  </si>
  <si>
    <t>-1504714059</t>
  </si>
  <si>
    <t>138</t>
  </si>
  <si>
    <t>917862112_1</t>
  </si>
  <si>
    <t>Osadenie chodník. obrubníka betónového stojatého 100x200x1000 do lôžka z betónu prosteho tr. C 16/20 s bočnou oporou</t>
  </si>
  <si>
    <t>-1741094867</t>
  </si>
  <si>
    <t>139</t>
  </si>
  <si>
    <t>5921954360</t>
  </si>
  <si>
    <t>OBRUBNÍK 1000x200x100 mm SKOS 1,5/1,5 cm</t>
  </si>
  <si>
    <t>-2227589</t>
  </si>
  <si>
    <t>39</t>
  </si>
  <si>
    <t>569903311</t>
  </si>
  <si>
    <t>Zhotovenie zemných krajníc z hornín akejkoľvek triedy so zhutnením</t>
  </si>
  <si>
    <t>-1081572667</t>
  </si>
  <si>
    <t>93</t>
  </si>
  <si>
    <t>404490008800.S</t>
  </si>
  <si>
    <t>Hliníkova pätka pre montáž stĺpika d 60 mm do pevného základu</t>
  </si>
  <si>
    <t>1162543085</t>
  </si>
  <si>
    <t>140</t>
  </si>
  <si>
    <t>917862112_2</t>
  </si>
  <si>
    <t>Osadenie chodník. obrubníka betónového stojatého 150x260x1000 do lôžka z betónu prosteho tr. C 16/20 s bočnou oporou</t>
  </si>
  <si>
    <t>-1509716223</t>
  </si>
  <si>
    <t>141</t>
  </si>
  <si>
    <t>5921954390</t>
  </si>
  <si>
    <t xml:space="preserve">Premac  OBRUBNÍK CESTNÝ OBC 100x26x15 cm</t>
  </si>
  <si>
    <t>-442239279</t>
  </si>
  <si>
    <t>9</t>
  </si>
  <si>
    <t>Ostatné konštrukcie a práce-búranie</t>
  </si>
  <si>
    <t>46</t>
  </si>
  <si>
    <t>915701111</t>
  </si>
  <si>
    <t>Zhotovenie vodorov. značenia z náterových hmôt hr. 2,5 až 3 mm - vodiace pruhy</t>
  </si>
  <si>
    <t>891895340</t>
  </si>
  <si>
    <t>48</t>
  </si>
  <si>
    <t>915701113</t>
  </si>
  <si>
    <t>Zhotovenie vodorov. značenia z náterových hmôt hr. 2,5 až 3 mm - stopčiary, zebry, šipky a pod.</t>
  </si>
  <si>
    <t>-1282758373</t>
  </si>
  <si>
    <t>158</t>
  </si>
  <si>
    <t>2462401293</t>
  </si>
  <si>
    <t>S-2822 Farba akryl. univ. Uniakryl CHEMOLAK (kc.246238640100861300)</t>
  </si>
  <si>
    <t>1136396891</t>
  </si>
  <si>
    <t>49</t>
  </si>
  <si>
    <t>915709111</t>
  </si>
  <si>
    <t>Príplatok k cene za reflexnú úpravu balotinovú - vodiace pruhy</t>
  </si>
  <si>
    <t>-194402888</t>
  </si>
  <si>
    <t>159</t>
  </si>
  <si>
    <t>6326475000</t>
  </si>
  <si>
    <t>Zmes cestná Balotina č.11</t>
  </si>
  <si>
    <t>1071123810</t>
  </si>
  <si>
    <t>102</t>
  </si>
  <si>
    <t>919735112.S</t>
  </si>
  <si>
    <t>Rezanie existujúceho asfaltového krytu alebo podkladu hĺbky nad 50 do 100 mm</t>
  </si>
  <si>
    <t>1266943003</t>
  </si>
  <si>
    <t>103</t>
  </si>
  <si>
    <t>113307142.S</t>
  </si>
  <si>
    <t xml:space="preserve">Odstránenie podkladu asfaltového v ploche do 200 m2, hr.nad 50 do 100 mm,  -0,18100t</t>
  </si>
  <si>
    <t>-1624228521</t>
  </si>
  <si>
    <t>99</t>
  </si>
  <si>
    <t>981511114</t>
  </si>
  <si>
    <t xml:space="preserve">Demolácia konštrukcií objektov, vykonávaná postupným rozoberaním zo železobetónu,  -2,41000t</t>
  </si>
  <si>
    <t>-38141319</t>
  </si>
  <si>
    <t>62</t>
  </si>
  <si>
    <t>979084216</t>
  </si>
  <si>
    <t>Vodorovná doprava vybúraných hmôt po suchu bez naloženia, ale so zložením na vzdialenosť do 5 km</t>
  </si>
  <si>
    <t>-1733292603</t>
  </si>
  <si>
    <t>97</t>
  </si>
  <si>
    <t>979083191</t>
  </si>
  <si>
    <t>Príplatok za každých ďalších i začatých 1000 m po spevnenej ceste pre vodorovné premiestnenie sutiny</t>
  </si>
  <si>
    <t>-1507561506</t>
  </si>
  <si>
    <t>100</t>
  </si>
  <si>
    <t>979089612</t>
  </si>
  <si>
    <t>Poplatok za skladovanie - iné odpady zo stavieb a demolácií (17 09), ostatné</t>
  </si>
  <si>
    <t>370532980</t>
  </si>
  <si>
    <t>98</t>
  </si>
  <si>
    <t>979093111</t>
  </si>
  <si>
    <t>Uloženie sutiny na skládku s hrubým urovnaním bez zhutnenia</t>
  </si>
  <si>
    <t>1841264716</t>
  </si>
  <si>
    <t>Presun hmôt HSV</t>
  </si>
  <si>
    <t>94</t>
  </si>
  <si>
    <t>998225111.S</t>
  </si>
  <si>
    <t>Presun hmôt pre pozemnú komunikáciu a letisko s krytom asfaltovým akejkoľvek dĺžky objektu</t>
  </si>
  <si>
    <t>-536397195</t>
  </si>
  <si>
    <t>VRN</t>
  </si>
  <si>
    <t>Vedľajšie rozpočtové náklady</t>
  </si>
  <si>
    <t>VRN03</t>
  </si>
  <si>
    <t>Geodetické práce</t>
  </si>
  <si>
    <t>143</t>
  </si>
  <si>
    <t>000300016</t>
  </si>
  <si>
    <t>Geodetické práce - vykonávané pred výstavbou určenie vytyčovacej siete, vytýčenie staveniska, staveb. objektu</t>
  </si>
  <si>
    <t>km</t>
  </si>
  <si>
    <t>1024</t>
  </si>
  <si>
    <t>818334709</t>
  </si>
  <si>
    <t>144</t>
  </si>
  <si>
    <t>000300031</t>
  </si>
  <si>
    <t>Geodetické práce - vykonávané po výstavbe zameranie skutočného vyhotovenia stavby</t>
  </si>
  <si>
    <t>636404637</t>
  </si>
  <si>
    <t>VRN04</t>
  </si>
  <si>
    <t>Projektové práce</t>
  </si>
  <si>
    <t>145</t>
  </si>
  <si>
    <t>000400022.1</t>
  </si>
  <si>
    <t>Projektové práce - stavebná časť (stavebné objekty vrátane ich technického vybavenia). náklady na dokumentáciu skutočného zhotovenia stavby</t>
  </si>
  <si>
    <t>eur</t>
  </si>
  <si>
    <t>-1593434284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</si>
</sst>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5</v>
      </c>
      <c r="BV1" s="13" t="s">
        <v>6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7</v>
      </c>
      <c r="BT2" s="14" t="s">
        <v>8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7</v>
      </c>
    </row>
    <row r="5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" t="s">
        <v>13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14</v>
      </c>
      <c r="BS5" s="14" t="s">
        <v>7</v>
      </c>
    </row>
    <row r="6" s="1" customFormat="1" ht="36.96" customHeight="1">
      <c r="B6" s="18"/>
      <c r="C6" s="19"/>
      <c r="D6" s="26" t="s">
        <v>15</v>
      </c>
      <c r="E6" s="19"/>
      <c r="F6" s="19"/>
      <c r="G6" s="19"/>
      <c r="H6" s="19"/>
      <c r="I6" s="19"/>
      <c r="J6" s="19"/>
      <c r="K6" s="27" t="s">
        <v>16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7</v>
      </c>
    </row>
    <row r="7" s="1" customFormat="1" ht="12" customHeight="1">
      <c r="B7" s="18"/>
      <c r="C7" s="19"/>
      <c r="D7" s="29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18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7</v>
      </c>
    </row>
    <row r="8" s="1" customFormat="1" ht="12" customHeight="1">
      <c r="B8" s="18"/>
      <c r="C8" s="19"/>
      <c r="D8" s="29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21</v>
      </c>
      <c r="AL8" s="19"/>
      <c r="AM8" s="19"/>
      <c r="AN8" s="30" t="s">
        <v>22</v>
      </c>
      <c r="AO8" s="19"/>
      <c r="AP8" s="19"/>
      <c r="AQ8" s="19"/>
      <c r="AR8" s="17"/>
      <c r="BE8" s="28"/>
      <c r="BS8" s="14" t="s">
        <v>7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7</v>
      </c>
    </row>
    <row r="10" s="1" customFormat="1" ht="12" customHeight="1">
      <c r="B10" s="18"/>
      <c r="C10" s="19"/>
      <c r="D10" s="29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7</v>
      </c>
    </row>
    <row r="11" s="1" customFormat="1" ht="18.48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7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7</v>
      </c>
    </row>
    <row r="13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24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7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7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5</v>
      </c>
    </row>
    <row r="16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5</v>
      </c>
    </row>
    <row r="17" s="1" customFormat="1" ht="18.48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4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7</v>
      </c>
    </row>
    <row r="19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7</v>
      </c>
    </row>
    <row r="20" s="1" customFormat="1" ht="18.48" customHeight="1">
      <c r="B20" s="18"/>
      <c r="C20" s="19"/>
      <c r="D20" s="19"/>
      <c r="E20" s="24" t="s">
        <v>30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4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0.20000000000000001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0.20000000000000001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="2" customFormat="1" ht="6.96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="2" customFormat="1" ht="24.96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7"/>
      <c r="C84" s="29" t="s">
        <v>12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202101_ZMENA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="5" customFormat="1" ht="36.96" customHeight="1">
      <c r="A85" s="5"/>
      <c r="B85" s="70"/>
      <c r="C85" s="71" t="s">
        <v>15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 xml:space="preserve">PONITRIANSKA CYKLOMAGISTRÁLA  I. ETAPA, Čechynce - Horný Vinodol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19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Nitra - Vinodol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21</v>
      </c>
      <c r="AJ87" s="37"/>
      <c r="AK87" s="37"/>
      <c r="AL87" s="37"/>
      <c r="AM87" s="76" t="str">
        <f>IF(AN8= "","",AN8)</f>
        <v>29. 1. 2021</v>
      </c>
      <c r="AN87" s="76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23</v>
      </c>
      <c r="D89" s="37"/>
      <c r="E89" s="37"/>
      <c r="F89" s="37"/>
      <c r="G89" s="37"/>
      <c r="H89" s="37"/>
      <c r="I89" s="37"/>
      <c r="J89" s="37"/>
      <c r="K89" s="37"/>
      <c r="L89" s="68" t="str">
        <f>IF(E11= "","",E11)</f>
        <v>NSK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>Simon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>Simon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="2" customFormat="1" ht="29.28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72</v>
      </c>
      <c r="BT94" s="114" t="s">
        <v>73</v>
      </c>
      <c r="BU94" s="115" t="s">
        <v>74</v>
      </c>
      <c r="BV94" s="114" t="s">
        <v>75</v>
      </c>
      <c r="BW94" s="114" t="s">
        <v>6</v>
      </c>
      <c r="BX94" s="114" t="s">
        <v>76</v>
      </c>
      <c r="CL94" s="114" t="s">
        <v>1</v>
      </c>
    </row>
    <row r="95" s="7" customFormat="1" ht="24.75" customHeight="1">
      <c r="A95" s="116" t="s">
        <v>77</v>
      </c>
      <c r="B95" s="117"/>
      <c r="C95" s="118"/>
      <c r="D95" s="119" t="s">
        <v>78</v>
      </c>
      <c r="E95" s="119"/>
      <c r="F95" s="119"/>
      <c r="G95" s="119"/>
      <c r="H95" s="119"/>
      <c r="I95" s="120"/>
      <c r="J95" s="119" t="s">
        <v>79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'01 - úsek Čechynce – Horn...'!J30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80</v>
      </c>
      <c r="AR95" s="123"/>
      <c r="AS95" s="124">
        <v>0</v>
      </c>
      <c r="AT95" s="125">
        <f>ROUND(SUM(AV95:AW95),2)</f>
        <v>0</v>
      </c>
      <c r="AU95" s="126">
        <f>'01 - úsek Čechynce – Horn...'!P132</f>
        <v>0</v>
      </c>
      <c r="AV95" s="125">
        <f>'01 - úsek Čechynce – Horn...'!J33</f>
        <v>0</v>
      </c>
      <c r="AW95" s="125">
        <f>'01 - úsek Čechynce – Horn...'!J34</f>
        <v>0</v>
      </c>
      <c r="AX95" s="125">
        <f>'01 - úsek Čechynce – Horn...'!J35</f>
        <v>0</v>
      </c>
      <c r="AY95" s="125">
        <f>'01 - úsek Čechynce – Horn...'!J36</f>
        <v>0</v>
      </c>
      <c r="AZ95" s="125">
        <f>'01 - úsek Čechynce – Horn...'!F33</f>
        <v>0</v>
      </c>
      <c r="BA95" s="125">
        <f>'01 - úsek Čechynce – Horn...'!F34</f>
        <v>0</v>
      </c>
      <c r="BB95" s="125">
        <f>'01 - úsek Čechynce – Horn...'!F35</f>
        <v>0</v>
      </c>
      <c r="BC95" s="125">
        <f>'01 - úsek Čechynce – Horn...'!F36</f>
        <v>0</v>
      </c>
      <c r="BD95" s="127">
        <f>'01 - úsek Čechynce – Horn...'!F37</f>
        <v>0</v>
      </c>
      <c r="BE95" s="7"/>
      <c r="BT95" s="128" t="s">
        <v>81</v>
      </c>
      <c r="BV95" s="128" t="s">
        <v>75</v>
      </c>
      <c r="BW95" s="128" t="s">
        <v>82</v>
      </c>
      <c r="BX95" s="128" t="s">
        <v>6</v>
      </c>
      <c r="CL95" s="128" t="s">
        <v>1</v>
      </c>
      <c r="CM95" s="128" t="s">
        <v>73</v>
      </c>
    </row>
    <row r="96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sheet="1" formatColumns="0" formatRows="0" objects="1" scenarios="1" spinCount="100000" saltValue="PfTmlYO22pCnhXjzluxSNvTUtxMPuxmSRrhzkA0OXEB+ddz9O8BJAsiMnH+3BqBsdof3bVu1pNZDu3pkciQhYw==" hashValue="hyT7WxEVrvWvCJFymVWcMSvnPpbf/l7hLIiP8lIKqbnMxTJumJ2Z3RtCAf+/SIoGMUGZZmRbedCZNekYm8dEEA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 - úsek Čechynce – Horn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82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7"/>
      <c r="AT3" s="14" t="s">
        <v>73</v>
      </c>
    </row>
    <row r="4" s="1" customFormat="1" ht="24.96" customHeight="1">
      <c r="B4" s="17"/>
      <c r="D4" s="131" t="s">
        <v>83</v>
      </c>
      <c r="L4" s="17"/>
      <c r="M4" s="132" t="s">
        <v>10</v>
      </c>
      <c r="AT4" s="14" t="s">
        <v>5</v>
      </c>
    </row>
    <row r="5" s="1" customFormat="1" ht="6.96" customHeight="1">
      <c r="B5" s="17"/>
      <c r="L5" s="17"/>
    </row>
    <row r="6" s="1" customFormat="1" ht="12" customHeight="1">
      <c r="B6" s="17"/>
      <c r="D6" s="133" t="s">
        <v>15</v>
      </c>
      <c r="L6" s="17"/>
    </row>
    <row r="7" s="1" customFormat="1" ht="16.5" customHeight="1">
      <c r="B7" s="17"/>
      <c r="E7" s="134" t="str">
        <f>'Rekapitulácia stavby'!K6</f>
        <v xml:space="preserve">PONITRIANSKA CYKLOMAGISTRÁLA  I. ETAPA, Čechynce - Horný Vinodol</v>
      </c>
      <c r="F7" s="133"/>
      <c r="G7" s="133"/>
      <c r="H7" s="133"/>
      <c r="L7" s="17"/>
    </row>
    <row r="8" s="2" customFormat="1" ht="12" customHeight="1">
      <c r="A8" s="35"/>
      <c r="B8" s="41"/>
      <c r="C8" s="35"/>
      <c r="D8" s="133" t="s">
        <v>84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35" t="s">
        <v>85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3" t="s">
        <v>17</v>
      </c>
      <c r="E11" s="35"/>
      <c r="F11" s="136" t="s">
        <v>1</v>
      </c>
      <c r="G11" s="35"/>
      <c r="H11" s="35"/>
      <c r="I11" s="133" t="s">
        <v>18</v>
      </c>
      <c r="J11" s="136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3" t="s">
        <v>19</v>
      </c>
      <c r="E12" s="35"/>
      <c r="F12" s="136" t="s">
        <v>20</v>
      </c>
      <c r="G12" s="35"/>
      <c r="H12" s="35"/>
      <c r="I12" s="133" t="s">
        <v>21</v>
      </c>
      <c r="J12" s="137" t="str">
        <f>'Rekapitulácia stavby'!AN8</f>
        <v>29. 1. 2021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3" t="s">
        <v>23</v>
      </c>
      <c r="E14" s="35"/>
      <c r="F14" s="35"/>
      <c r="G14" s="35"/>
      <c r="H14" s="35"/>
      <c r="I14" s="133" t="s">
        <v>24</v>
      </c>
      <c r="J14" s="136" t="s">
        <v>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36" t="s">
        <v>25</v>
      </c>
      <c r="F15" s="35"/>
      <c r="G15" s="35"/>
      <c r="H15" s="35"/>
      <c r="I15" s="133" t="s">
        <v>26</v>
      </c>
      <c r="J15" s="136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3" t="s">
        <v>27</v>
      </c>
      <c r="E17" s="35"/>
      <c r="F17" s="35"/>
      <c r="G17" s="35"/>
      <c r="H17" s="35"/>
      <c r="I17" s="133" t="s">
        <v>24</v>
      </c>
      <c r="J17" s="30" t="str">
        <f>'Rekapitulácia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36"/>
      <c r="G18" s="136"/>
      <c r="H18" s="136"/>
      <c r="I18" s="133" t="s">
        <v>26</v>
      </c>
      <c r="J18" s="30" t="str">
        <f>'Rekapitulácia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3" t="s">
        <v>29</v>
      </c>
      <c r="E20" s="35"/>
      <c r="F20" s="35"/>
      <c r="G20" s="35"/>
      <c r="H20" s="35"/>
      <c r="I20" s="133" t="s">
        <v>24</v>
      </c>
      <c r="J20" s="136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36" t="s">
        <v>30</v>
      </c>
      <c r="F21" s="35"/>
      <c r="G21" s="35"/>
      <c r="H21" s="35"/>
      <c r="I21" s="133" t="s">
        <v>26</v>
      </c>
      <c r="J21" s="136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3" t="s">
        <v>31</v>
      </c>
      <c r="E23" s="35"/>
      <c r="F23" s="35"/>
      <c r="G23" s="35"/>
      <c r="H23" s="35"/>
      <c r="I23" s="133" t="s">
        <v>24</v>
      </c>
      <c r="J23" s="136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36" t="s">
        <v>30</v>
      </c>
      <c r="F24" s="35"/>
      <c r="G24" s="35"/>
      <c r="H24" s="35"/>
      <c r="I24" s="133" t="s">
        <v>26</v>
      </c>
      <c r="J24" s="136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3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38"/>
      <c r="B27" s="139"/>
      <c r="C27" s="138"/>
      <c r="D27" s="138"/>
      <c r="E27" s="140" t="s">
        <v>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2"/>
      <c r="E29" s="142"/>
      <c r="F29" s="142"/>
      <c r="G29" s="142"/>
      <c r="H29" s="142"/>
      <c r="I29" s="142"/>
      <c r="J29" s="142"/>
      <c r="K29" s="142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43" t="s">
        <v>33</v>
      </c>
      <c r="E30" s="35"/>
      <c r="F30" s="35"/>
      <c r="G30" s="35"/>
      <c r="H30" s="35"/>
      <c r="I30" s="35"/>
      <c r="J30" s="144">
        <f>ROUND(J132,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42"/>
      <c r="E31" s="142"/>
      <c r="F31" s="142"/>
      <c r="G31" s="142"/>
      <c r="H31" s="142"/>
      <c r="I31" s="142"/>
      <c r="J31" s="142"/>
      <c r="K31" s="142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45" t="s">
        <v>35</v>
      </c>
      <c r="G32" s="35"/>
      <c r="H32" s="35"/>
      <c r="I32" s="145" t="s">
        <v>34</v>
      </c>
      <c r="J32" s="14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46" t="s">
        <v>37</v>
      </c>
      <c r="E33" s="133" t="s">
        <v>38</v>
      </c>
      <c r="F33" s="147">
        <f>ROUND((SUM(BE132:BE210)),  2)</f>
        <v>0</v>
      </c>
      <c r="G33" s="35"/>
      <c r="H33" s="35"/>
      <c r="I33" s="148">
        <v>0.20000000000000001</v>
      </c>
      <c r="J33" s="147">
        <f>ROUND(((SUM(BE132:BE210))*I33),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3" t="s">
        <v>39</v>
      </c>
      <c r="F34" s="147">
        <f>ROUND((SUM(BF132:BF210)),  2)</f>
        <v>0</v>
      </c>
      <c r="G34" s="35"/>
      <c r="H34" s="35"/>
      <c r="I34" s="148">
        <v>0.20000000000000001</v>
      </c>
      <c r="J34" s="147">
        <f>ROUND(((SUM(BF132:BF210))*I34),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3" t="s">
        <v>40</v>
      </c>
      <c r="F35" s="147">
        <f>ROUND((SUM(BG132:BG210)),  2)</f>
        <v>0</v>
      </c>
      <c r="G35" s="35"/>
      <c r="H35" s="35"/>
      <c r="I35" s="148">
        <v>0.20000000000000001</v>
      </c>
      <c r="J35" s="147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3" t="s">
        <v>41</v>
      </c>
      <c r="F36" s="147">
        <f>ROUND((SUM(BH132:BH210)),  2)</f>
        <v>0</v>
      </c>
      <c r="G36" s="35"/>
      <c r="H36" s="35"/>
      <c r="I36" s="148">
        <v>0.20000000000000001</v>
      </c>
      <c r="J36" s="147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3" t="s">
        <v>42</v>
      </c>
      <c r="F37" s="147">
        <f>ROUND((SUM(BI132:BI210)),  2)</f>
        <v>0</v>
      </c>
      <c r="G37" s="35"/>
      <c r="H37" s="35"/>
      <c r="I37" s="148">
        <v>0</v>
      </c>
      <c r="J37" s="147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49"/>
      <c r="D39" s="150" t="s">
        <v>43</v>
      </c>
      <c r="E39" s="151"/>
      <c r="F39" s="151"/>
      <c r="G39" s="152" t="s">
        <v>44</v>
      </c>
      <c r="H39" s="153" t="s">
        <v>45</v>
      </c>
      <c r="I39" s="151"/>
      <c r="J39" s="154">
        <f>SUM(J30:J37)</f>
        <v>0</v>
      </c>
      <c r="K39" s="15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56" t="s">
        <v>46</v>
      </c>
      <c r="E50" s="157"/>
      <c r="F50" s="157"/>
      <c r="G50" s="156" t="s">
        <v>47</v>
      </c>
      <c r="H50" s="157"/>
      <c r="I50" s="157"/>
      <c r="J50" s="157"/>
      <c r="K50" s="157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58" t="s">
        <v>48</v>
      </c>
      <c r="E61" s="159"/>
      <c r="F61" s="160" t="s">
        <v>49</v>
      </c>
      <c r="G61" s="158" t="s">
        <v>48</v>
      </c>
      <c r="H61" s="159"/>
      <c r="I61" s="159"/>
      <c r="J61" s="161" t="s">
        <v>49</v>
      </c>
      <c r="K61" s="159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56" t="s">
        <v>50</v>
      </c>
      <c r="E65" s="162"/>
      <c r="F65" s="162"/>
      <c r="G65" s="156" t="s">
        <v>51</v>
      </c>
      <c r="H65" s="162"/>
      <c r="I65" s="162"/>
      <c r="J65" s="162"/>
      <c r="K65" s="162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58" t="s">
        <v>48</v>
      </c>
      <c r="E76" s="159"/>
      <c r="F76" s="160" t="s">
        <v>49</v>
      </c>
      <c r="G76" s="158" t="s">
        <v>48</v>
      </c>
      <c r="H76" s="159"/>
      <c r="I76" s="159"/>
      <c r="J76" s="161" t="s">
        <v>49</v>
      </c>
      <c r="K76" s="159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86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67" t="str">
        <f>E7</f>
        <v xml:space="preserve">PONITRIANSKA CYKLOMAGISTRÁLA  I. ETAPA, Čechynce - Horný Vinodol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84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01 - úsek Čechynce – Horný Vinodol (km 0,0-9,4)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>Nitra - Vinodol</v>
      </c>
      <c r="G89" s="37"/>
      <c r="H89" s="37"/>
      <c r="I89" s="29" t="s">
        <v>21</v>
      </c>
      <c r="J89" s="76" t="str">
        <f>IF(J12="","",J12)</f>
        <v>29. 1. 2021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>NSK</v>
      </c>
      <c r="G91" s="37"/>
      <c r="H91" s="37"/>
      <c r="I91" s="29" t="s">
        <v>29</v>
      </c>
      <c r="J91" s="33" t="str">
        <f>E21</f>
        <v>Simon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>Simon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68" t="s">
        <v>87</v>
      </c>
      <c r="D94" s="169"/>
      <c r="E94" s="169"/>
      <c r="F94" s="169"/>
      <c r="G94" s="169"/>
      <c r="H94" s="169"/>
      <c r="I94" s="169"/>
      <c r="J94" s="170" t="s">
        <v>88</v>
      </c>
      <c r="K94" s="169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71" t="s">
        <v>89</v>
      </c>
      <c r="D96" s="37"/>
      <c r="E96" s="37"/>
      <c r="F96" s="37"/>
      <c r="G96" s="37"/>
      <c r="H96" s="37"/>
      <c r="I96" s="37"/>
      <c r="J96" s="107">
        <f>J132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90</v>
      </c>
    </row>
    <row r="97" s="9" customFormat="1" ht="24.96" customHeight="1">
      <c r="A97" s="9"/>
      <c r="B97" s="172"/>
      <c r="C97" s="173"/>
      <c r="D97" s="174" t="s">
        <v>91</v>
      </c>
      <c r="E97" s="175"/>
      <c r="F97" s="175"/>
      <c r="G97" s="175"/>
      <c r="H97" s="175"/>
      <c r="I97" s="175"/>
      <c r="J97" s="176">
        <f>J133</f>
        <v>0</v>
      </c>
      <c r="K97" s="173"/>
      <c r="L97" s="17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J134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J137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72"/>
      <c r="C100" s="173"/>
      <c r="D100" s="174" t="s">
        <v>94</v>
      </c>
      <c r="E100" s="175"/>
      <c r="F100" s="175"/>
      <c r="G100" s="175"/>
      <c r="H100" s="175"/>
      <c r="I100" s="175"/>
      <c r="J100" s="176">
        <f>J141</f>
        <v>0</v>
      </c>
      <c r="K100" s="173"/>
      <c r="L100" s="17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J142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72"/>
      <c r="C102" s="173"/>
      <c r="D102" s="174" t="s">
        <v>94</v>
      </c>
      <c r="E102" s="175"/>
      <c r="F102" s="175"/>
      <c r="G102" s="175"/>
      <c r="H102" s="175"/>
      <c r="I102" s="175"/>
      <c r="J102" s="176">
        <f>J144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78"/>
      <c r="C103" s="179"/>
      <c r="D103" s="180" t="s">
        <v>95</v>
      </c>
      <c r="E103" s="181"/>
      <c r="F103" s="181"/>
      <c r="G103" s="181"/>
      <c r="H103" s="181"/>
      <c r="I103" s="181"/>
      <c r="J103" s="182">
        <f>J145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72"/>
      <c r="C104" s="173"/>
      <c r="D104" s="174" t="s">
        <v>96</v>
      </c>
      <c r="E104" s="175"/>
      <c r="F104" s="175"/>
      <c r="G104" s="175"/>
      <c r="H104" s="175"/>
      <c r="I104" s="175"/>
      <c r="J104" s="176">
        <f>J147</f>
        <v>0</v>
      </c>
      <c r="K104" s="173"/>
      <c r="L104" s="177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78"/>
      <c r="C105" s="179"/>
      <c r="D105" s="180" t="s">
        <v>97</v>
      </c>
      <c r="E105" s="181"/>
      <c r="F105" s="181"/>
      <c r="G105" s="181"/>
      <c r="H105" s="181"/>
      <c r="I105" s="181"/>
      <c r="J105" s="182">
        <f>J148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78"/>
      <c r="C106" s="179"/>
      <c r="D106" s="180" t="s">
        <v>98</v>
      </c>
      <c r="E106" s="181"/>
      <c r="F106" s="181"/>
      <c r="G106" s="181"/>
      <c r="H106" s="181"/>
      <c r="I106" s="181"/>
      <c r="J106" s="182">
        <f>J161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78"/>
      <c r="C107" s="179"/>
      <c r="D107" s="180" t="s">
        <v>99</v>
      </c>
      <c r="E107" s="181"/>
      <c r="F107" s="181"/>
      <c r="G107" s="181"/>
      <c r="H107" s="181"/>
      <c r="I107" s="181"/>
      <c r="J107" s="182">
        <f>J165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78"/>
      <c r="C108" s="179"/>
      <c r="D108" s="180" t="s">
        <v>100</v>
      </c>
      <c r="E108" s="181"/>
      <c r="F108" s="181"/>
      <c r="G108" s="181"/>
      <c r="H108" s="181"/>
      <c r="I108" s="181"/>
      <c r="J108" s="182">
        <f>J190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78"/>
      <c r="C109" s="179"/>
      <c r="D109" s="180" t="s">
        <v>101</v>
      </c>
      <c r="E109" s="181"/>
      <c r="F109" s="181"/>
      <c r="G109" s="181"/>
      <c r="H109" s="181"/>
      <c r="I109" s="181"/>
      <c r="J109" s="182">
        <f>J203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9" customFormat="1" ht="24.96" customHeight="1">
      <c r="A110" s="9"/>
      <c r="B110" s="172"/>
      <c r="C110" s="173"/>
      <c r="D110" s="174" t="s">
        <v>102</v>
      </c>
      <c r="E110" s="175"/>
      <c r="F110" s="175"/>
      <c r="G110" s="175"/>
      <c r="H110" s="175"/>
      <c r="I110" s="175"/>
      <c r="J110" s="176">
        <f>J205</f>
        <v>0</v>
      </c>
      <c r="K110" s="173"/>
      <c r="L110" s="177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="10" customFormat="1" ht="19.92" customHeight="1">
      <c r="A111" s="10"/>
      <c r="B111" s="178"/>
      <c r="C111" s="179"/>
      <c r="D111" s="180" t="s">
        <v>103</v>
      </c>
      <c r="E111" s="181"/>
      <c r="F111" s="181"/>
      <c r="G111" s="181"/>
      <c r="H111" s="181"/>
      <c r="I111" s="181"/>
      <c r="J111" s="182">
        <f>J206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78"/>
      <c r="C112" s="179"/>
      <c r="D112" s="180" t="s">
        <v>104</v>
      </c>
      <c r="E112" s="181"/>
      <c r="F112" s="181"/>
      <c r="G112" s="181"/>
      <c r="H112" s="181"/>
      <c r="I112" s="181"/>
      <c r="J112" s="182">
        <f>J209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2" customFormat="1" ht="21.84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63"/>
      <c r="C114" s="64"/>
      <c r="D114" s="64"/>
      <c r="E114" s="64"/>
      <c r="F114" s="64"/>
      <c r="G114" s="64"/>
      <c r="H114" s="64"/>
      <c r="I114" s="64"/>
      <c r="J114" s="64"/>
      <c r="K114" s="64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8" s="2" customFormat="1" ht="6.96" customHeight="1">
      <c r="A118" s="35"/>
      <c r="B118" s="65"/>
      <c r="C118" s="66"/>
      <c r="D118" s="66"/>
      <c r="E118" s="66"/>
      <c r="F118" s="66"/>
      <c r="G118" s="66"/>
      <c r="H118" s="66"/>
      <c r="I118" s="66"/>
      <c r="J118" s="66"/>
      <c r="K118" s="66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24.96" customHeight="1">
      <c r="A119" s="35"/>
      <c r="B119" s="36"/>
      <c r="C119" s="20" t="s">
        <v>105</v>
      </c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15</v>
      </c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6.5" customHeight="1">
      <c r="A122" s="35"/>
      <c r="B122" s="36"/>
      <c r="C122" s="37"/>
      <c r="D122" s="37"/>
      <c r="E122" s="167" t="str">
        <f>E7</f>
        <v xml:space="preserve">PONITRIANSKA CYKLOMAGISTRÁLA  I. ETAPA, Čechynce - Horný Vinodol</v>
      </c>
      <c r="F122" s="29"/>
      <c r="G122" s="29"/>
      <c r="H122" s="29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2" customHeight="1">
      <c r="A123" s="35"/>
      <c r="B123" s="36"/>
      <c r="C123" s="29" t="s">
        <v>84</v>
      </c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6.5" customHeight="1">
      <c r="A124" s="35"/>
      <c r="B124" s="36"/>
      <c r="C124" s="37"/>
      <c r="D124" s="37"/>
      <c r="E124" s="73" t="str">
        <f>E9</f>
        <v>01 - úsek Čechynce – Horný Vinodol (km 0,0-9,4)</v>
      </c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6.96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2" customHeight="1">
      <c r="A126" s="35"/>
      <c r="B126" s="36"/>
      <c r="C126" s="29" t="s">
        <v>19</v>
      </c>
      <c r="D126" s="37"/>
      <c r="E126" s="37"/>
      <c r="F126" s="24" t="str">
        <f>F12</f>
        <v>Nitra - Vinodol</v>
      </c>
      <c r="G126" s="37"/>
      <c r="H126" s="37"/>
      <c r="I126" s="29" t="s">
        <v>21</v>
      </c>
      <c r="J126" s="76" t="str">
        <f>IF(J12="","",J12)</f>
        <v>29. 1. 2021</v>
      </c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6.96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5.15" customHeight="1">
      <c r="A128" s="35"/>
      <c r="B128" s="36"/>
      <c r="C128" s="29" t="s">
        <v>23</v>
      </c>
      <c r="D128" s="37"/>
      <c r="E128" s="37"/>
      <c r="F128" s="24" t="str">
        <f>E15</f>
        <v>NSK</v>
      </c>
      <c r="G128" s="37"/>
      <c r="H128" s="37"/>
      <c r="I128" s="29" t="s">
        <v>29</v>
      </c>
      <c r="J128" s="33" t="str">
        <f>E21</f>
        <v>Simon</v>
      </c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5.15" customHeight="1">
      <c r="A129" s="35"/>
      <c r="B129" s="36"/>
      <c r="C129" s="29" t="s">
        <v>27</v>
      </c>
      <c r="D129" s="37"/>
      <c r="E129" s="37"/>
      <c r="F129" s="24" t="str">
        <f>IF(E18="","",E18)</f>
        <v>Vyplň údaj</v>
      </c>
      <c r="G129" s="37"/>
      <c r="H129" s="37"/>
      <c r="I129" s="29" t="s">
        <v>31</v>
      </c>
      <c r="J129" s="33" t="str">
        <f>E24</f>
        <v>Simon</v>
      </c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10.32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11" customFormat="1" ht="29.28" customHeight="1">
      <c r="A131" s="184"/>
      <c r="B131" s="185"/>
      <c r="C131" s="186" t="s">
        <v>106</v>
      </c>
      <c r="D131" s="187" t="s">
        <v>58</v>
      </c>
      <c r="E131" s="187" t="s">
        <v>54</v>
      </c>
      <c r="F131" s="187" t="s">
        <v>55</v>
      </c>
      <c r="G131" s="187" t="s">
        <v>107</v>
      </c>
      <c r="H131" s="187" t="s">
        <v>108</v>
      </c>
      <c r="I131" s="187" t="s">
        <v>109</v>
      </c>
      <c r="J131" s="188" t="s">
        <v>88</v>
      </c>
      <c r="K131" s="189" t="s">
        <v>110</v>
      </c>
      <c r="L131" s="190"/>
      <c r="M131" s="97" t="s">
        <v>1</v>
      </c>
      <c r="N131" s="98" t="s">
        <v>37</v>
      </c>
      <c r="O131" s="98" t="s">
        <v>111</v>
      </c>
      <c r="P131" s="98" t="s">
        <v>112</v>
      </c>
      <c r="Q131" s="98" t="s">
        <v>113</v>
      </c>
      <c r="R131" s="98" t="s">
        <v>114</v>
      </c>
      <c r="S131" s="98" t="s">
        <v>115</v>
      </c>
      <c r="T131" s="99" t="s">
        <v>116</v>
      </c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</row>
    <row r="132" s="2" customFormat="1" ht="22.8" customHeight="1">
      <c r="A132" s="35"/>
      <c r="B132" s="36"/>
      <c r="C132" s="104" t="s">
        <v>89</v>
      </c>
      <c r="D132" s="37"/>
      <c r="E132" s="37"/>
      <c r="F132" s="37"/>
      <c r="G132" s="37"/>
      <c r="H132" s="37"/>
      <c r="I132" s="37"/>
      <c r="J132" s="191">
        <f>BK132</f>
        <v>0</v>
      </c>
      <c r="K132" s="37"/>
      <c r="L132" s="41"/>
      <c r="M132" s="100"/>
      <c r="N132" s="192"/>
      <c r="O132" s="101"/>
      <c r="P132" s="193">
        <f>P133+P141+P144+P147+P205</f>
        <v>0</v>
      </c>
      <c r="Q132" s="101"/>
      <c r="R132" s="193">
        <f>R133+R141+R144+R147+R205</f>
        <v>41312.692160446873</v>
      </c>
      <c r="S132" s="101"/>
      <c r="T132" s="194">
        <f>T133+T141+T144+T147+T205</f>
        <v>40.930799999999998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72</v>
      </c>
      <c r="AU132" s="14" t="s">
        <v>90</v>
      </c>
      <c r="BK132" s="195">
        <f>BK133+BK141+BK144+BK147+BK205</f>
        <v>0</v>
      </c>
    </row>
    <row r="133" s="12" customFormat="1" ht="25.92" customHeight="1">
      <c r="A133" s="12"/>
      <c r="B133" s="196"/>
      <c r="C133" s="197"/>
      <c r="D133" s="198" t="s">
        <v>72</v>
      </c>
      <c r="E133" s="199" t="s">
        <v>78</v>
      </c>
      <c r="F133" s="199" t="s">
        <v>117</v>
      </c>
      <c r="G133" s="197"/>
      <c r="H133" s="197"/>
      <c r="I133" s="200"/>
      <c r="J133" s="201">
        <f>BK133</f>
        <v>0</v>
      </c>
      <c r="K133" s="197"/>
      <c r="L133" s="202"/>
      <c r="M133" s="203"/>
      <c r="N133" s="204"/>
      <c r="O133" s="204"/>
      <c r="P133" s="205">
        <f>P134+P137</f>
        <v>0</v>
      </c>
      <c r="Q133" s="204"/>
      <c r="R133" s="205">
        <f>R134+R137</f>
        <v>5.0543699999999996</v>
      </c>
      <c r="S133" s="204"/>
      <c r="T133" s="206">
        <f>T134+T137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7" t="s">
        <v>81</v>
      </c>
      <c r="AT133" s="208" t="s">
        <v>72</v>
      </c>
      <c r="AU133" s="208" t="s">
        <v>73</v>
      </c>
      <c r="AY133" s="207" t="s">
        <v>118</v>
      </c>
      <c r="BK133" s="209">
        <f>BK134+BK137</f>
        <v>0</v>
      </c>
    </row>
    <row r="134" s="12" customFormat="1" ht="22.8" customHeight="1">
      <c r="A134" s="12"/>
      <c r="B134" s="196"/>
      <c r="C134" s="197"/>
      <c r="D134" s="198" t="s">
        <v>72</v>
      </c>
      <c r="E134" s="210" t="s">
        <v>119</v>
      </c>
      <c r="F134" s="210" t="s">
        <v>120</v>
      </c>
      <c r="G134" s="197"/>
      <c r="H134" s="197"/>
      <c r="I134" s="200"/>
      <c r="J134" s="211">
        <f>BK134</f>
        <v>0</v>
      </c>
      <c r="K134" s="197"/>
      <c r="L134" s="202"/>
      <c r="M134" s="203"/>
      <c r="N134" s="204"/>
      <c r="O134" s="204"/>
      <c r="P134" s="205">
        <f>SUM(P135:P136)</f>
        <v>0</v>
      </c>
      <c r="Q134" s="204"/>
      <c r="R134" s="205">
        <f>SUM(R135:R136)</f>
        <v>0</v>
      </c>
      <c r="S134" s="204"/>
      <c r="T134" s="206">
        <f>SUM(T135:T136)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81</v>
      </c>
      <c r="AT134" s="208" t="s">
        <v>72</v>
      </c>
      <c r="AU134" s="208" t="s">
        <v>81</v>
      </c>
      <c r="AY134" s="207" t="s">
        <v>118</v>
      </c>
      <c r="BK134" s="209">
        <f>SUM(BK135:BK136)</f>
        <v>0</v>
      </c>
    </row>
    <row r="135" s="2" customFormat="1" ht="24.15" customHeight="1">
      <c r="A135" s="35"/>
      <c r="B135" s="36"/>
      <c r="C135" s="212" t="s">
        <v>121</v>
      </c>
      <c r="D135" s="212" t="s">
        <v>122</v>
      </c>
      <c r="E135" s="213" t="s">
        <v>123</v>
      </c>
      <c r="F135" s="214" t="s">
        <v>124</v>
      </c>
      <c r="G135" s="215" t="s">
        <v>125</v>
      </c>
      <c r="H135" s="216">
        <v>5548.2200000000003</v>
      </c>
      <c r="I135" s="216"/>
      <c r="J135" s="217">
        <f>ROUND(I135*H135,2)</f>
        <v>0</v>
      </c>
      <c r="K135" s="218"/>
      <c r="L135" s="41"/>
      <c r="M135" s="219" t="s">
        <v>1</v>
      </c>
      <c r="N135" s="220" t="s">
        <v>39</v>
      </c>
      <c r="O135" s="88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3" t="s">
        <v>126</v>
      </c>
      <c r="AT135" s="223" t="s">
        <v>122</v>
      </c>
      <c r="AU135" s="223" t="s">
        <v>127</v>
      </c>
      <c r="AY135" s="14" t="s">
        <v>118</v>
      </c>
      <c r="BE135" s="224">
        <f>IF(N135="základná",J135,0)</f>
        <v>0</v>
      </c>
      <c r="BF135" s="224">
        <f>IF(N135="znížená",J135,0)</f>
        <v>0</v>
      </c>
      <c r="BG135" s="224">
        <f>IF(N135="zákl. prenesená",J135,0)</f>
        <v>0</v>
      </c>
      <c r="BH135" s="224">
        <f>IF(N135="zníž. prenesená",J135,0)</f>
        <v>0</v>
      </c>
      <c r="BI135" s="224">
        <f>IF(N135="nulová",J135,0)</f>
        <v>0</v>
      </c>
      <c r="BJ135" s="14" t="s">
        <v>127</v>
      </c>
      <c r="BK135" s="224">
        <f>ROUND(I135*H135,2)</f>
        <v>0</v>
      </c>
      <c r="BL135" s="14" t="s">
        <v>126</v>
      </c>
      <c r="BM135" s="223" t="s">
        <v>128</v>
      </c>
    </row>
    <row r="136" s="2" customFormat="1" ht="24.15" customHeight="1">
      <c r="A136" s="35"/>
      <c r="B136" s="36"/>
      <c r="C136" s="212" t="s">
        <v>129</v>
      </c>
      <c r="D136" s="212" t="s">
        <v>122</v>
      </c>
      <c r="E136" s="213" t="s">
        <v>130</v>
      </c>
      <c r="F136" s="214" t="s">
        <v>131</v>
      </c>
      <c r="G136" s="215" t="s">
        <v>125</v>
      </c>
      <c r="H136" s="216">
        <v>5548.2200000000003</v>
      </c>
      <c r="I136" s="216"/>
      <c r="J136" s="217">
        <f>ROUND(I136*H136,2)</f>
        <v>0</v>
      </c>
      <c r="K136" s="218"/>
      <c r="L136" s="41"/>
      <c r="M136" s="219" t="s">
        <v>1</v>
      </c>
      <c r="N136" s="220" t="s">
        <v>39</v>
      </c>
      <c r="O136" s="88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3" t="s">
        <v>126</v>
      </c>
      <c r="AT136" s="223" t="s">
        <v>122</v>
      </c>
      <c r="AU136" s="223" t="s">
        <v>127</v>
      </c>
      <c r="AY136" s="14" t="s">
        <v>118</v>
      </c>
      <c r="BE136" s="224">
        <f>IF(N136="základná",J136,0)</f>
        <v>0</v>
      </c>
      <c r="BF136" s="224">
        <f>IF(N136="znížená",J136,0)</f>
        <v>0</v>
      </c>
      <c r="BG136" s="224">
        <f>IF(N136="zákl. prenesená",J136,0)</f>
        <v>0</v>
      </c>
      <c r="BH136" s="224">
        <f>IF(N136="zníž. prenesená",J136,0)</f>
        <v>0</v>
      </c>
      <c r="BI136" s="224">
        <f>IF(N136="nulová",J136,0)</f>
        <v>0</v>
      </c>
      <c r="BJ136" s="14" t="s">
        <v>127</v>
      </c>
      <c r="BK136" s="224">
        <f>ROUND(I136*H136,2)</f>
        <v>0</v>
      </c>
      <c r="BL136" s="14" t="s">
        <v>126</v>
      </c>
      <c r="BM136" s="223" t="s">
        <v>132</v>
      </c>
    </row>
    <row r="137" s="12" customFormat="1" ht="22.8" customHeight="1">
      <c r="A137" s="12"/>
      <c r="B137" s="196"/>
      <c r="C137" s="197"/>
      <c r="D137" s="198" t="s">
        <v>72</v>
      </c>
      <c r="E137" s="210" t="s">
        <v>133</v>
      </c>
      <c r="F137" s="210" t="s">
        <v>134</v>
      </c>
      <c r="G137" s="197"/>
      <c r="H137" s="197"/>
      <c r="I137" s="200"/>
      <c r="J137" s="211">
        <f>BK137</f>
        <v>0</v>
      </c>
      <c r="K137" s="197"/>
      <c r="L137" s="202"/>
      <c r="M137" s="203"/>
      <c r="N137" s="204"/>
      <c r="O137" s="204"/>
      <c r="P137" s="205">
        <f>SUM(P138:P140)</f>
        <v>0</v>
      </c>
      <c r="Q137" s="204"/>
      <c r="R137" s="205">
        <f>SUM(R138:R140)</f>
        <v>5.0543699999999996</v>
      </c>
      <c r="S137" s="204"/>
      <c r="T137" s="206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81</v>
      </c>
      <c r="AT137" s="208" t="s">
        <v>72</v>
      </c>
      <c r="AU137" s="208" t="s">
        <v>81</v>
      </c>
      <c r="AY137" s="207" t="s">
        <v>118</v>
      </c>
      <c r="BK137" s="209">
        <f>SUM(BK138:BK140)</f>
        <v>0</v>
      </c>
    </row>
    <row r="138" s="2" customFormat="1" ht="24.15" customHeight="1">
      <c r="A138" s="35"/>
      <c r="B138" s="36"/>
      <c r="C138" s="212" t="s">
        <v>135</v>
      </c>
      <c r="D138" s="212" t="s">
        <v>122</v>
      </c>
      <c r="E138" s="213" t="s">
        <v>136</v>
      </c>
      <c r="F138" s="214" t="s">
        <v>137</v>
      </c>
      <c r="G138" s="215" t="s">
        <v>138</v>
      </c>
      <c r="H138" s="216">
        <v>38828</v>
      </c>
      <c r="I138" s="216"/>
      <c r="J138" s="217">
        <f>ROUND(I138*H138,2)</f>
        <v>0</v>
      </c>
      <c r="K138" s="218"/>
      <c r="L138" s="41"/>
      <c r="M138" s="219" t="s">
        <v>1</v>
      </c>
      <c r="N138" s="220" t="s">
        <v>39</v>
      </c>
      <c r="O138" s="88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3" t="s">
        <v>126</v>
      </c>
      <c r="AT138" s="223" t="s">
        <v>122</v>
      </c>
      <c r="AU138" s="223" t="s">
        <v>127</v>
      </c>
      <c r="AY138" s="14" t="s">
        <v>118</v>
      </c>
      <c r="BE138" s="224">
        <f>IF(N138="základná",J138,0)</f>
        <v>0</v>
      </c>
      <c r="BF138" s="224">
        <f>IF(N138="znížená",J138,0)</f>
        <v>0</v>
      </c>
      <c r="BG138" s="224">
        <f>IF(N138="zákl. prenesená",J138,0)</f>
        <v>0</v>
      </c>
      <c r="BH138" s="224">
        <f>IF(N138="zníž. prenesená",J138,0)</f>
        <v>0</v>
      </c>
      <c r="BI138" s="224">
        <f>IF(N138="nulová",J138,0)</f>
        <v>0</v>
      </c>
      <c r="BJ138" s="14" t="s">
        <v>127</v>
      </c>
      <c r="BK138" s="224">
        <f>ROUND(I138*H138,2)</f>
        <v>0</v>
      </c>
      <c r="BL138" s="14" t="s">
        <v>126</v>
      </c>
      <c r="BM138" s="223" t="s">
        <v>139</v>
      </c>
    </row>
    <row r="139" s="2" customFormat="1" ht="24.15" customHeight="1">
      <c r="A139" s="35"/>
      <c r="B139" s="36"/>
      <c r="C139" s="212" t="s">
        <v>140</v>
      </c>
      <c r="D139" s="212" t="s">
        <v>122</v>
      </c>
      <c r="E139" s="213" t="s">
        <v>141</v>
      </c>
      <c r="F139" s="214" t="s">
        <v>142</v>
      </c>
      <c r="G139" s="215" t="s">
        <v>138</v>
      </c>
      <c r="H139" s="216">
        <v>105582.5</v>
      </c>
      <c r="I139" s="216"/>
      <c r="J139" s="217">
        <f>ROUND(I139*H139,2)</f>
        <v>0</v>
      </c>
      <c r="K139" s="218"/>
      <c r="L139" s="41"/>
      <c r="M139" s="219" t="s">
        <v>1</v>
      </c>
      <c r="N139" s="220" t="s">
        <v>39</v>
      </c>
      <c r="O139" s="88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3" t="s">
        <v>126</v>
      </c>
      <c r="AT139" s="223" t="s">
        <v>122</v>
      </c>
      <c r="AU139" s="223" t="s">
        <v>127</v>
      </c>
      <c r="AY139" s="14" t="s">
        <v>118</v>
      </c>
      <c r="BE139" s="224">
        <f>IF(N139="základná",J139,0)</f>
        <v>0</v>
      </c>
      <c r="BF139" s="224">
        <f>IF(N139="znížená",J139,0)</f>
        <v>0</v>
      </c>
      <c r="BG139" s="224">
        <f>IF(N139="zákl. prenesená",J139,0)</f>
        <v>0</v>
      </c>
      <c r="BH139" s="224">
        <f>IF(N139="zníž. prenesená",J139,0)</f>
        <v>0</v>
      </c>
      <c r="BI139" s="224">
        <f>IF(N139="nulová",J139,0)</f>
        <v>0</v>
      </c>
      <c r="BJ139" s="14" t="s">
        <v>127</v>
      </c>
      <c r="BK139" s="224">
        <f>ROUND(I139*H139,2)</f>
        <v>0</v>
      </c>
      <c r="BL139" s="14" t="s">
        <v>126</v>
      </c>
      <c r="BM139" s="223" t="s">
        <v>143</v>
      </c>
    </row>
    <row r="140" s="2" customFormat="1" ht="14.4" customHeight="1">
      <c r="A140" s="35"/>
      <c r="B140" s="36"/>
      <c r="C140" s="225" t="s">
        <v>144</v>
      </c>
      <c r="D140" s="225" t="s">
        <v>145</v>
      </c>
      <c r="E140" s="226" t="s">
        <v>146</v>
      </c>
      <c r="F140" s="227" t="s">
        <v>147</v>
      </c>
      <c r="G140" s="228" t="s">
        <v>148</v>
      </c>
      <c r="H140" s="229">
        <v>5054.3699999999999</v>
      </c>
      <c r="I140" s="229"/>
      <c r="J140" s="230">
        <f>ROUND(I140*H140,2)</f>
        <v>0</v>
      </c>
      <c r="K140" s="231"/>
      <c r="L140" s="232"/>
      <c r="M140" s="233" t="s">
        <v>1</v>
      </c>
      <c r="N140" s="234" t="s">
        <v>39</v>
      </c>
      <c r="O140" s="88"/>
      <c r="P140" s="221">
        <f>O140*H140</f>
        <v>0</v>
      </c>
      <c r="Q140" s="221">
        <v>0.001</v>
      </c>
      <c r="R140" s="221">
        <f>Q140*H140</f>
        <v>5.0543699999999996</v>
      </c>
      <c r="S140" s="221">
        <v>0</v>
      </c>
      <c r="T140" s="22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3" t="s">
        <v>149</v>
      </c>
      <c r="AT140" s="223" t="s">
        <v>145</v>
      </c>
      <c r="AU140" s="223" t="s">
        <v>127</v>
      </c>
      <c r="AY140" s="14" t="s">
        <v>118</v>
      </c>
      <c r="BE140" s="224">
        <f>IF(N140="základná",J140,0)</f>
        <v>0</v>
      </c>
      <c r="BF140" s="224">
        <f>IF(N140="znížená",J140,0)</f>
        <v>0</v>
      </c>
      <c r="BG140" s="224">
        <f>IF(N140="zákl. prenesená",J140,0)</f>
        <v>0</v>
      </c>
      <c r="BH140" s="224">
        <f>IF(N140="zníž. prenesená",J140,0)</f>
        <v>0</v>
      </c>
      <c r="BI140" s="224">
        <f>IF(N140="nulová",J140,0)</f>
        <v>0</v>
      </c>
      <c r="BJ140" s="14" t="s">
        <v>127</v>
      </c>
      <c r="BK140" s="224">
        <f>ROUND(I140*H140,2)</f>
        <v>0</v>
      </c>
      <c r="BL140" s="14" t="s">
        <v>126</v>
      </c>
      <c r="BM140" s="223" t="s">
        <v>150</v>
      </c>
    </row>
    <row r="141" s="12" customFormat="1" ht="25.92" customHeight="1">
      <c r="A141" s="12"/>
      <c r="B141" s="196"/>
      <c r="C141" s="197"/>
      <c r="D141" s="198" t="s">
        <v>72</v>
      </c>
      <c r="E141" s="199" t="s">
        <v>151</v>
      </c>
      <c r="F141" s="199" t="s">
        <v>152</v>
      </c>
      <c r="G141" s="197"/>
      <c r="H141" s="197"/>
      <c r="I141" s="200"/>
      <c r="J141" s="201">
        <f>BK141</f>
        <v>0</v>
      </c>
      <c r="K141" s="197"/>
      <c r="L141" s="202"/>
      <c r="M141" s="203"/>
      <c r="N141" s="204"/>
      <c r="O141" s="204"/>
      <c r="P141" s="205">
        <f>P142</f>
        <v>0</v>
      </c>
      <c r="Q141" s="204"/>
      <c r="R141" s="205">
        <f>R142</f>
        <v>6.4140587999999994</v>
      </c>
      <c r="S141" s="204"/>
      <c r="T141" s="206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7" t="s">
        <v>81</v>
      </c>
      <c r="AT141" s="208" t="s">
        <v>72</v>
      </c>
      <c r="AU141" s="208" t="s">
        <v>73</v>
      </c>
      <c r="AY141" s="207" t="s">
        <v>118</v>
      </c>
      <c r="BK141" s="209">
        <f>BK142</f>
        <v>0</v>
      </c>
    </row>
    <row r="142" s="12" customFormat="1" ht="22.8" customHeight="1">
      <c r="A142" s="12"/>
      <c r="B142" s="196"/>
      <c r="C142" s="197"/>
      <c r="D142" s="198" t="s">
        <v>72</v>
      </c>
      <c r="E142" s="210" t="s">
        <v>153</v>
      </c>
      <c r="F142" s="210" t="s">
        <v>154</v>
      </c>
      <c r="G142" s="197"/>
      <c r="H142" s="197"/>
      <c r="I142" s="200"/>
      <c r="J142" s="211">
        <f>BK142</f>
        <v>0</v>
      </c>
      <c r="K142" s="197"/>
      <c r="L142" s="202"/>
      <c r="M142" s="203"/>
      <c r="N142" s="204"/>
      <c r="O142" s="204"/>
      <c r="P142" s="205">
        <f>P143</f>
        <v>0</v>
      </c>
      <c r="Q142" s="204"/>
      <c r="R142" s="205">
        <f>R143</f>
        <v>6.4140587999999994</v>
      </c>
      <c r="S142" s="204"/>
      <c r="T142" s="206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81</v>
      </c>
      <c r="AT142" s="208" t="s">
        <v>72</v>
      </c>
      <c r="AU142" s="208" t="s">
        <v>81</v>
      </c>
      <c r="AY142" s="207" t="s">
        <v>118</v>
      </c>
      <c r="BK142" s="209">
        <f>BK143</f>
        <v>0</v>
      </c>
    </row>
    <row r="143" s="2" customFormat="1" ht="24.15" customHeight="1">
      <c r="A143" s="35"/>
      <c r="B143" s="36"/>
      <c r="C143" s="212" t="s">
        <v>155</v>
      </c>
      <c r="D143" s="212" t="s">
        <v>122</v>
      </c>
      <c r="E143" s="213" t="s">
        <v>156</v>
      </c>
      <c r="F143" s="214" t="s">
        <v>157</v>
      </c>
      <c r="G143" s="215" t="s">
        <v>138</v>
      </c>
      <c r="H143" s="216">
        <v>561.15999999999997</v>
      </c>
      <c r="I143" s="216"/>
      <c r="J143" s="217">
        <f>ROUND(I143*H143,2)</f>
        <v>0</v>
      </c>
      <c r="K143" s="218"/>
      <c r="L143" s="41"/>
      <c r="M143" s="219" t="s">
        <v>1</v>
      </c>
      <c r="N143" s="220" t="s">
        <v>39</v>
      </c>
      <c r="O143" s="88"/>
      <c r="P143" s="221">
        <f>O143*H143</f>
        <v>0</v>
      </c>
      <c r="Q143" s="221">
        <v>0.011429999999999999</v>
      </c>
      <c r="R143" s="221">
        <f>Q143*H143</f>
        <v>6.4140587999999994</v>
      </c>
      <c r="S143" s="221">
        <v>0</v>
      </c>
      <c r="T143" s="22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3" t="s">
        <v>126</v>
      </c>
      <c r="AT143" s="223" t="s">
        <v>122</v>
      </c>
      <c r="AU143" s="223" t="s">
        <v>127</v>
      </c>
      <c r="AY143" s="14" t="s">
        <v>118</v>
      </c>
      <c r="BE143" s="224">
        <f>IF(N143="základná",J143,0)</f>
        <v>0</v>
      </c>
      <c r="BF143" s="224">
        <f>IF(N143="znížená",J143,0)</f>
        <v>0</v>
      </c>
      <c r="BG143" s="224">
        <f>IF(N143="zákl. prenesená",J143,0)</f>
        <v>0</v>
      </c>
      <c r="BH143" s="224">
        <f>IF(N143="zníž. prenesená",J143,0)</f>
        <v>0</v>
      </c>
      <c r="BI143" s="224">
        <f>IF(N143="nulová",J143,0)</f>
        <v>0</v>
      </c>
      <c r="BJ143" s="14" t="s">
        <v>127</v>
      </c>
      <c r="BK143" s="224">
        <f>ROUND(I143*H143,2)</f>
        <v>0</v>
      </c>
      <c r="BL143" s="14" t="s">
        <v>126</v>
      </c>
      <c r="BM143" s="223" t="s">
        <v>158</v>
      </c>
    </row>
    <row r="144" s="12" customFormat="1" ht="25.92" customHeight="1">
      <c r="A144" s="12"/>
      <c r="B144" s="196"/>
      <c r="C144" s="197"/>
      <c r="D144" s="198" t="s">
        <v>72</v>
      </c>
      <c r="E144" s="199" t="s">
        <v>151</v>
      </c>
      <c r="F144" s="199" t="s">
        <v>152</v>
      </c>
      <c r="G144" s="197"/>
      <c r="H144" s="197"/>
      <c r="I144" s="200"/>
      <c r="J144" s="201">
        <f>BK144</f>
        <v>0</v>
      </c>
      <c r="K144" s="197"/>
      <c r="L144" s="202"/>
      <c r="M144" s="203"/>
      <c r="N144" s="204"/>
      <c r="O144" s="204"/>
      <c r="P144" s="205">
        <f>P145</f>
        <v>0</v>
      </c>
      <c r="Q144" s="204"/>
      <c r="R144" s="205">
        <f>R145</f>
        <v>0</v>
      </c>
      <c r="S144" s="204"/>
      <c r="T144" s="206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7" t="s">
        <v>81</v>
      </c>
      <c r="AT144" s="208" t="s">
        <v>72</v>
      </c>
      <c r="AU144" s="208" t="s">
        <v>73</v>
      </c>
      <c r="AY144" s="207" t="s">
        <v>118</v>
      </c>
      <c r="BK144" s="209">
        <f>BK145</f>
        <v>0</v>
      </c>
    </row>
    <row r="145" s="12" customFormat="1" ht="22.8" customHeight="1">
      <c r="A145" s="12"/>
      <c r="B145" s="196"/>
      <c r="C145" s="197"/>
      <c r="D145" s="198" t="s">
        <v>72</v>
      </c>
      <c r="E145" s="210" t="s">
        <v>153</v>
      </c>
      <c r="F145" s="210" t="s">
        <v>154</v>
      </c>
      <c r="G145" s="197"/>
      <c r="H145" s="197"/>
      <c r="I145" s="200"/>
      <c r="J145" s="211">
        <f>BK145</f>
        <v>0</v>
      </c>
      <c r="K145" s="197"/>
      <c r="L145" s="202"/>
      <c r="M145" s="203"/>
      <c r="N145" s="204"/>
      <c r="O145" s="204"/>
      <c r="P145" s="205">
        <f>P146</f>
        <v>0</v>
      </c>
      <c r="Q145" s="204"/>
      <c r="R145" s="205">
        <f>R146</f>
        <v>0</v>
      </c>
      <c r="S145" s="204"/>
      <c r="T145" s="206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7" t="s">
        <v>81</v>
      </c>
      <c r="AT145" s="208" t="s">
        <v>72</v>
      </c>
      <c r="AU145" s="208" t="s">
        <v>81</v>
      </c>
      <c r="AY145" s="207" t="s">
        <v>118</v>
      </c>
      <c r="BK145" s="209">
        <f>BK146</f>
        <v>0</v>
      </c>
    </row>
    <row r="146" s="2" customFormat="1" ht="37.8" customHeight="1">
      <c r="A146" s="35"/>
      <c r="B146" s="36"/>
      <c r="C146" s="212" t="s">
        <v>159</v>
      </c>
      <c r="D146" s="212" t="s">
        <v>122</v>
      </c>
      <c r="E146" s="213" t="s">
        <v>160</v>
      </c>
      <c r="F146" s="214" t="s">
        <v>161</v>
      </c>
      <c r="G146" s="215" t="s">
        <v>162</v>
      </c>
      <c r="H146" s="216">
        <v>380</v>
      </c>
      <c r="I146" s="216"/>
      <c r="J146" s="217">
        <f>ROUND(I146*H146,2)</f>
        <v>0</v>
      </c>
      <c r="K146" s="218"/>
      <c r="L146" s="41"/>
      <c r="M146" s="219" t="s">
        <v>1</v>
      </c>
      <c r="N146" s="220" t="s">
        <v>39</v>
      </c>
      <c r="O146" s="88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3" t="s">
        <v>126</v>
      </c>
      <c r="AT146" s="223" t="s">
        <v>122</v>
      </c>
      <c r="AU146" s="223" t="s">
        <v>127</v>
      </c>
      <c r="AY146" s="14" t="s">
        <v>118</v>
      </c>
      <c r="BE146" s="224">
        <f>IF(N146="základná",J146,0)</f>
        <v>0</v>
      </c>
      <c r="BF146" s="224">
        <f>IF(N146="znížená",J146,0)</f>
        <v>0</v>
      </c>
      <c r="BG146" s="224">
        <f>IF(N146="zákl. prenesená",J146,0)</f>
        <v>0</v>
      </c>
      <c r="BH146" s="224">
        <f>IF(N146="zníž. prenesená",J146,0)</f>
        <v>0</v>
      </c>
      <c r="BI146" s="224">
        <f>IF(N146="nulová",J146,0)</f>
        <v>0</v>
      </c>
      <c r="BJ146" s="14" t="s">
        <v>127</v>
      </c>
      <c r="BK146" s="224">
        <f>ROUND(I146*H146,2)</f>
        <v>0</v>
      </c>
      <c r="BL146" s="14" t="s">
        <v>126</v>
      </c>
      <c r="BM146" s="223" t="s">
        <v>163</v>
      </c>
    </row>
    <row r="147" s="12" customFormat="1" ht="25.92" customHeight="1">
      <c r="A147" s="12"/>
      <c r="B147" s="196"/>
      <c r="C147" s="197"/>
      <c r="D147" s="198" t="s">
        <v>72</v>
      </c>
      <c r="E147" s="199" t="s">
        <v>164</v>
      </c>
      <c r="F147" s="199" t="s">
        <v>165</v>
      </c>
      <c r="G147" s="197"/>
      <c r="H147" s="197"/>
      <c r="I147" s="200"/>
      <c r="J147" s="201">
        <f>BK147</f>
        <v>0</v>
      </c>
      <c r="K147" s="197"/>
      <c r="L147" s="202"/>
      <c r="M147" s="203"/>
      <c r="N147" s="204"/>
      <c r="O147" s="204"/>
      <c r="P147" s="205">
        <f>P148+P161+P165+P190+P203</f>
        <v>0</v>
      </c>
      <c r="Q147" s="204"/>
      <c r="R147" s="205">
        <f>R148+R161+R165+R190+R203</f>
        <v>41301.223731646875</v>
      </c>
      <c r="S147" s="204"/>
      <c r="T147" s="206">
        <f>T148+T161+T165+T190+T203</f>
        <v>40.930799999999998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81</v>
      </c>
      <c r="AT147" s="208" t="s">
        <v>72</v>
      </c>
      <c r="AU147" s="208" t="s">
        <v>73</v>
      </c>
      <c r="AY147" s="207" t="s">
        <v>118</v>
      </c>
      <c r="BK147" s="209">
        <f>BK148+BK161+BK165+BK190+BK203</f>
        <v>0</v>
      </c>
    </row>
    <row r="148" s="12" customFormat="1" ht="22.8" customHeight="1">
      <c r="A148" s="12"/>
      <c r="B148" s="196"/>
      <c r="C148" s="197"/>
      <c r="D148" s="198" t="s">
        <v>72</v>
      </c>
      <c r="E148" s="210" t="s">
        <v>81</v>
      </c>
      <c r="F148" s="210" t="s">
        <v>117</v>
      </c>
      <c r="G148" s="197"/>
      <c r="H148" s="197"/>
      <c r="I148" s="200"/>
      <c r="J148" s="211">
        <f>BK148</f>
        <v>0</v>
      </c>
      <c r="K148" s="197"/>
      <c r="L148" s="202"/>
      <c r="M148" s="203"/>
      <c r="N148" s="204"/>
      <c r="O148" s="204"/>
      <c r="P148" s="205">
        <f>SUM(P149:P160)</f>
        <v>0</v>
      </c>
      <c r="Q148" s="204"/>
      <c r="R148" s="205">
        <f>SUM(R149:R160)</f>
        <v>18888.98</v>
      </c>
      <c r="S148" s="204"/>
      <c r="T148" s="206">
        <f>SUM(T149:T160)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7" t="s">
        <v>81</v>
      </c>
      <c r="AT148" s="208" t="s">
        <v>72</v>
      </c>
      <c r="AU148" s="208" t="s">
        <v>81</v>
      </c>
      <c r="AY148" s="207" t="s">
        <v>118</v>
      </c>
      <c r="BK148" s="209">
        <f>SUM(BK149:BK160)</f>
        <v>0</v>
      </c>
    </row>
    <row r="149" s="2" customFormat="1" ht="24.15" customHeight="1">
      <c r="A149" s="35"/>
      <c r="B149" s="36"/>
      <c r="C149" s="212" t="s">
        <v>81</v>
      </c>
      <c r="D149" s="212" t="s">
        <v>122</v>
      </c>
      <c r="E149" s="213" t="s">
        <v>166</v>
      </c>
      <c r="F149" s="214" t="s">
        <v>167</v>
      </c>
      <c r="G149" s="215" t="s">
        <v>168</v>
      </c>
      <c r="H149" s="216">
        <v>13.710000000000001</v>
      </c>
      <c r="I149" s="216"/>
      <c r="J149" s="217">
        <f>ROUND(I149*H149,2)</f>
        <v>0</v>
      </c>
      <c r="K149" s="218"/>
      <c r="L149" s="41"/>
      <c r="M149" s="219" t="s">
        <v>1</v>
      </c>
      <c r="N149" s="220" t="s">
        <v>39</v>
      </c>
      <c r="O149" s="88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3" t="s">
        <v>126</v>
      </c>
      <c r="AT149" s="223" t="s">
        <v>122</v>
      </c>
      <c r="AU149" s="223" t="s">
        <v>127</v>
      </c>
      <c r="AY149" s="14" t="s">
        <v>118</v>
      </c>
      <c r="BE149" s="224">
        <f>IF(N149="základná",J149,0)</f>
        <v>0</v>
      </c>
      <c r="BF149" s="224">
        <f>IF(N149="znížená",J149,0)</f>
        <v>0</v>
      </c>
      <c r="BG149" s="224">
        <f>IF(N149="zákl. prenesená",J149,0)</f>
        <v>0</v>
      </c>
      <c r="BH149" s="224">
        <f>IF(N149="zníž. prenesená",J149,0)</f>
        <v>0</v>
      </c>
      <c r="BI149" s="224">
        <f>IF(N149="nulová",J149,0)</f>
        <v>0</v>
      </c>
      <c r="BJ149" s="14" t="s">
        <v>127</v>
      </c>
      <c r="BK149" s="224">
        <f>ROUND(I149*H149,2)</f>
        <v>0</v>
      </c>
      <c r="BL149" s="14" t="s">
        <v>126</v>
      </c>
      <c r="BM149" s="223" t="s">
        <v>169</v>
      </c>
    </row>
    <row r="150" s="2" customFormat="1" ht="24.15" customHeight="1">
      <c r="A150" s="35"/>
      <c r="B150" s="36"/>
      <c r="C150" s="212" t="s">
        <v>126</v>
      </c>
      <c r="D150" s="212" t="s">
        <v>122</v>
      </c>
      <c r="E150" s="213" t="s">
        <v>170</v>
      </c>
      <c r="F150" s="214" t="s">
        <v>171</v>
      </c>
      <c r="G150" s="215" t="s">
        <v>125</v>
      </c>
      <c r="H150" s="216">
        <v>24.420000000000002</v>
      </c>
      <c r="I150" s="216"/>
      <c r="J150" s="217">
        <f>ROUND(I150*H150,2)</f>
        <v>0</v>
      </c>
      <c r="K150" s="218"/>
      <c r="L150" s="41"/>
      <c r="M150" s="219" t="s">
        <v>1</v>
      </c>
      <c r="N150" s="220" t="s">
        <v>39</v>
      </c>
      <c r="O150" s="88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3" t="s">
        <v>126</v>
      </c>
      <c r="AT150" s="223" t="s">
        <v>122</v>
      </c>
      <c r="AU150" s="223" t="s">
        <v>127</v>
      </c>
      <c r="AY150" s="14" t="s">
        <v>118</v>
      </c>
      <c r="BE150" s="224">
        <f>IF(N150="základná",J150,0)</f>
        <v>0</v>
      </c>
      <c r="BF150" s="224">
        <f>IF(N150="znížená",J150,0)</f>
        <v>0</v>
      </c>
      <c r="BG150" s="224">
        <f>IF(N150="zákl. prenesená",J150,0)</f>
        <v>0</v>
      </c>
      <c r="BH150" s="224">
        <f>IF(N150="zníž. prenesená",J150,0)</f>
        <v>0</v>
      </c>
      <c r="BI150" s="224">
        <f>IF(N150="nulová",J150,0)</f>
        <v>0</v>
      </c>
      <c r="BJ150" s="14" t="s">
        <v>127</v>
      </c>
      <c r="BK150" s="224">
        <f>ROUND(I150*H150,2)</f>
        <v>0</v>
      </c>
      <c r="BL150" s="14" t="s">
        <v>126</v>
      </c>
      <c r="BM150" s="223" t="s">
        <v>172</v>
      </c>
    </row>
    <row r="151" s="2" customFormat="1" ht="37.8" customHeight="1">
      <c r="A151" s="35"/>
      <c r="B151" s="36"/>
      <c r="C151" s="212" t="s">
        <v>173</v>
      </c>
      <c r="D151" s="212" t="s">
        <v>122</v>
      </c>
      <c r="E151" s="213" t="s">
        <v>174</v>
      </c>
      <c r="F151" s="214" t="s">
        <v>175</v>
      </c>
      <c r="G151" s="215" t="s">
        <v>125</v>
      </c>
      <c r="H151" s="216">
        <v>5572.6400000000003</v>
      </c>
      <c r="I151" s="216"/>
      <c r="J151" s="217">
        <f>ROUND(I151*H151,2)</f>
        <v>0</v>
      </c>
      <c r="K151" s="218"/>
      <c r="L151" s="41"/>
      <c r="M151" s="219" t="s">
        <v>1</v>
      </c>
      <c r="N151" s="220" t="s">
        <v>39</v>
      </c>
      <c r="O151" s="88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3" t="s">
        <v>126</v>
      </c>
      <c r="AT151" s="223" t="s">
        <v>122</v>
      </c>
      <c r="AU151" s="223" t="s">
        <v>127</v>
      </c>
      <c r="AY151" s="14" t="s">
        <v>118</v>
      </c>
      <c r="BE151" s="224">
        <f>IF(N151="základná",J151,0)</f>
        <v>0</v>
      </c>
      <c r="BF151" s="224">
        <f>IF(N151="znížená",J151,0)</f>
        <v>0</v>
      </c>
      <c r="BG151" s="224">
        <f>IF(N151="zákl. prenesená",J151,0)</f>
        <v>0</v>
      </c>
      <c r="BH151" s="224">
        <f>IF(N151="zníž. prenesená",J151,0)</f>
        <v>0</v>
      </c>
      <c r="BI151" s="224">
        <f>IF(N151="nulová",J151,0)</f>
        <v>0</v>
      </c>
      <c r="BJ151" s="14" t="s">
        <v>127</v>
      </c>
      <c r="BK151" s="224">
        <f>ROUND(I151*H151,2)</f>
        <v>0</v>
      </c>
      <c r="BL151" s="14" t="s">
        <v>126</v>
      </c>
      <c r="BM151" s="223" t="s">
        <v>176</v>
      </c>
    </row>
    <row r="152" s="2" customFormat="1" ht="37.8" customHeight="1">
      <c r="A152" s="35"/>
      <c r="B152" s="36"/>
      <c r="C152" s="212" t="s">
        <v>177</v>
      </c>
      <c r="D152" s="212" t="s">
        <v>122</v>
      </c>
      <c r="E152" s="213" t="s">
        <v>178</v>
      </c>
      <c r="F152" s="214" t="s">
        <v>179</v>
      </c>
      <c r="G152" s="215" t="s">
        <v>125</v>
      </c>
      <c r="H152" s="216">
        <v>10493.879999999999</v>
      </c>
      <c r="I152" s="216"/>
      <c r="J152" s="217">
        <f>ROUND(I152*H152,2)</f>
        <v>0</v>
      </c>
      <c r="K152" s="218"/>
      <c r="L152" s="41"/>
      <c r="M152" s="219" t="s">
        <v>1</v>
      </c>
      <c r="N152" s="220" t="s">
        <v>39</v>
      </c>
      <c r="O152" s="88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3" t="s">
        <v>126</v>
      </c>
      <c r="AT152" s="223" t="s">
        <v>122</v>
      </c>
      <c r="AU152" s="223" t="s">
        <v>127</v>
      </c>
      <c r="AY152" s="14" t="s">
        <v>118</v>
      </c>
      <c r="BE152" s="224">
        <f>IF(N152="základná",J152,0)</f>
        <v>0</v>
      </c>
      <c r="BF152" s="224">
        <f>IF(N152="znížená",J152,0)</f>
        <v>0</v>
      </c>
      <c r="BG152" s="224">
        <f>IF(N152="zákl. prenesená",J152,0)</f>
        <v>0</v>
      </c>
      <c r="BH152" s="224">
        <f>IF(N152="zníž. prenesená",J152,0)</f>
        <v>0</v>
      </c>
      <c r="BI152" s="224">
        <f>IF(N152="nulová",J152,0)</f>
        <v>0</v>
      </c>
      <c r="BJ152" s="14" t="s">
        <v>127</v>
      </c>
      <c r="BK152" s="224">
        <f>ROUND(I152*H152,2)</f>
        <v>0</v>
      </c>
      <c r="BL152" s="14" t="s">
        <v>126</v>
      </c>
      <c r="BM152" s="223" t="s">
        <v>180</v>
      </c>
    </row>
    <row r="153" s="2" customFormat="1" ht="37.8" customHeight="1">
      <c r="A153" s="35"/>
      <c r="B153" s="36"/>
      <c r="C153" s="212" t="s">
        <v>181</v>
      </c>
      <c r="D153" s="212" t="s">
        <v>122</v>
      </c>
      <c r="E153" s="213" t="s">
        <v>182</v>
      </c>
      <c r="F153" s="214" t="s">
        <v>183</v>
      </c>
      <c r="G153" s="215" t="s">
        <v>125</v>
      </c>
      <c r="H153" s="216">
        <v>104938.8</v>
      </c>
      <c r="I153" s="216"/>
      <c r="J153" s="217">
        <f>ROUND(I153*H153,2)</f>
        <v>0</v>
      </c>
      <c r="K153" s="218"/>
      <c r="L153" s="41"/>
      <c r="M153" s="219" t="s">
        <v>1</v>
      </c>
      <c r="N153" s="220" t="s">
        <v>39</v>
      </c>
      <c r="O153" s="88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3" t="s">
        <v>126</v>
      </c>
      <c r="AT153" s="223" t="s">
        <v>122</v>
      </c>
      <c r="AU153" s="223" t="s">
        <v>127</v>
      </c>
      <c r="AY153" s="14" t="s">
        <v>118</v>
      </c>
      <c r="BE153" s="224">
        <f>IF(N153="základná",J153,0)</f>
        <v>0</v>
      </c>
      <c r="BF153" s="224">
        <f>IF(N153="znížená",J153,0)</f>
        <v>0</v>
      </c>
      <c r="BG153" s="224">
        <f>IF(N153="zákl. prenesená",J153,0)</f>
        <v>0</v>
      </c>
      <c r="BH153" s="224">
        <f>IF(N153="zníž. prenesená",J153,0)</f>
        <v>0</v>
      </c>
      <c r="BI153" s="224">
        <f>IF(N153="nulová",J153,0)</f>
        <v>0</v>
      </c>
      <c r="BJ153" s="14" t="s">
        <v>127</v>
      </c>
      <c r="BK153" s="224">
        <f>ROUND(I153*H153,2)</f>
        <v>0</v>
      </c>
      <c r="BL153" s="14" t="s">
        <v>126</v>
      </c>
      <c r="BM153" s="223" t="s">
        <v>184</v>
      </c>
    </row>
    <row r="154" s="2" customFormat="1" ht="24.15" customHeight="1">
      <c r="A154" s="35"/>
      <c r="B154" s="36"/>
      <c r="C154" s="212" t="s">
        <v>185</v>
      </c>
      <c r="D154" s="212" t="s">
        <v>122</v>
      </c>
      <c r="E154" s="213" t="s">
        <v>186</v>
      </c>
      <c r="F154" s="214" t="s">
        <v>187</v>
      </c>
      <c r="G154" s="215" t="s">
        <v>125</v>
      </c>
      <c r="H154" s="216">
        <v>5572.6400000000003</v>
      </c>
      <c r="I154" s="216"/>
      <c r="J154" s="217">
        <f>ROUND(I154*H154,2)</f>
        <v>0</v>
      </c>
      <c r="K154" s="218"/>
      <c r="L154" s="41"/>
      <c r="M154" s="219" t="s">
        <v>1</v>
      </c>
      <c r="N154" s="220" t="s">
        <v>39</v>
      </c>
      <c r="O154" s="88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3" t="s">
        <v>126</v>
      </c>
      <c r="AT154" s="223" t="s">
        <v>122</v>
      </c>
      <c r="AU154" s="223" t="s">
        <v>127</v>
      </c>
      <c r="AY154" s="14" t="s">
        <v>118</v>
      </c>
      <c r="BE154" s="224">
        <f>IF(N154="základná",J154,0)</f>
        <v>0</v>
      </c>
      <c r="BF154" s="224">
        <f>IF(N154="znížená",J154,0)</f>
        <v>0</v>
      </c>
      <c r="BG154" s="224">
        <f>IF(N154="zákl. prenesená",J154,0)</f>
        <v>0</v>
      </c>
      <c r="BH154" s="224">
        <f>IF(N154="zníž. prenesená",J154,0)</f>
        <v>0</v>
      </c>
      <c r="BI154" s="224">
        <f>IF(N154="nulová",J154,0)</f>
        <v>0</v>
      </c>
      <c r="BJ154" s="14" t="s">
        <v>127</v>
      </c>
      <c r="BK154" s="224">
        <f>ROUND(I154*H154,2)</f>
        <v>0</v>
      </c>
      <c r="BL154" s="14" t="s">
        <v>126</v>
      </c>
      <c r="BM154" s="223" t="s">
        <v>188</v>
      </c>
    </row>
    <row r="155" s="2" customFormat="1" ht="14.4" customHeight="1">
      <c r="A155" s="35"/>
      <c r="B155" s="36"/>
      <c r="C155" s="225" t="s">
        <v>149</v>
      </c>
      <c r="D155" s="225" t="s">
        <v>145</v>
      </c>
      <c r="E155" s="226" t="s">
        <v>189</v>
      </c>
      <c r="F155" s="227" t="s">
        <v>190</v>
      </c>
      <c r="G155" s="228" t="s">
        <v>191</v>
      </c>
      <c r="H155" s="229">
        <v>18888.98</v>
      </c>
      <c r="I155" s="229"/>
      <c r="J155" s="230">
        <f>ROUND(I155*H155,2)</f>
        <v>0</v>
      </c>
      <c r="K155" s="231"/>
      <c r="L155" s="232"/>
      <c r="M155" s="233" t="s">
        <v>1</v>
      </c>
      <c r="N155" s="234" t="s">
        <v>39</v>
      </c>
      <c r="O155" s="88"/>
      <c r="P155" s="221">
        <f>O155*H155</f>
        <v>0</v>
      </c>
      <c r="Q155" s="221">
        <v>1</v>
      </c>
      <c r="R155" s="221">
        <f>Q155*H155</f>
        <v>18888.98</v>
      </c>
      <c r="S155" s="221">
        <v>0</v>
      </c>
      <c r="T155" s="22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3" t="s">
        <v>149</v>
      </c>
      <c r="AT155" s="223" t="s">
        <v>145</v>
      </c>
      <c r="AU155" s="223" t="s">
        <v>127</v>
      </c>
      <c r="AY155" s="14" t="s">
        <v>118</v>
      </c>
      <c r="BE155" s="224">
        <f>IF(N155="základná",J155,0)</f>
        <v>0</v>
      </c>
      <c r="BF155" s="224">
        <f>IF(N155="znížená",J155,0)</f>
        <v>0</v>
      </c>
      <c r="BG155" s="224">
        <f>IF(N155="zákl. prenesená",J155,0)</f>
        <v>0</v>
      </c>
      <c r="BH155" s="224">
        <f>IF(N155="zníž. prenesená",J155,0)</f>
        <v>0</v>
      </c>
      <c r="BI155" s="224">
        <f>IF(N155="nulová",J155,0)</f>
        <v>0</v>
      </c>
      <c r="BJ155" s="14" t="s">
        <v>127</v>
      </c>
      <c r="BK155" s="224">
        <f>ROUND(I155*H155,2)</f>
        <v>0</v>
      </c>
      <c r="BL155" s="14" t="s">
        <v>126</v>
      </c>
      <c r="BM155" s="223" t="s">
        <v>192</v>
      </c>
    </row>
    <row r="156" s="2" customFormat="1" ht="24.15" customHeight="1">
      <c r="A156" s="35"/>
      <c r="B156" s="36"/>
      <c r="C156" s="212" t="s">
        <v>193</v>
      </c>
      <c r="D156" s="212" t="s">
        <v>122</v>
      </c>
      <c r="E156" s="213" t="s">
        <v>194</v>
      </c>
      <c r="F156" s="214" t="s">
        <v>195</v>
      </c>
      <c r="G156" s="215" t="s">
        <v>125</v>
      </c>
      <c r="H156" s="216">
        <v>5572.6400000000003</v>
      </c>
      <c r="I156" s="216"/>
      <c r="J156" s="217">
        <f>ROUND(I156*H156,2)</f>
        <v>0</v>
      </c>
      <c r="K156" s="218"/>
      <c r="L156" s="41"/>
      <c r="M156" s="219" t="s">
        <v>1</v>
      </c>
      <c r="N156" s="220" t="s">
        <v>39</v>
      </c>
      <c r="O156" s="88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3" t="s">
        <v>126</v>
      </c>
      <c r="AT156" s="223" t="s">
        <v>122</v>
      </c>
      <c r="AU156" s="223" t="s">
        <v>127</v>
      </c>
      <c r="AY156" s="14" t="s">
        <v>118</v>
      </c>
      <c r="BE156" s="224">
        <f>IF(N156="základná",J156,0)</f>
        <v>0</v>
      </c>
      <c r="BF156" s="224">
        <f>IF(N156="znížená",J156,0)</f>
        <v>0</v>
      </c>
      <c r="BG156" s="224">
        <f>IF(N156="zákl. prenesená",J156,0)</f>
        <v>0</v>
      </c>
      <c r="BH156" s="224">
        <f>IF(N156="zníž. prenesená",J156,0)</f>
        <v>0</v>
      </c>
      <c r="BI156" s="224">
        <f>IF(N156="nulová",J156,0)</f>
        <v>0</v>
      </c>
      <c r="BJ156" s="14" t="s">
        <v>127</v>
      </c>
      <c r="BK156" s="224">
        <f>ROUND(I156*H156,2)</f>
        <v>0</v>
      </c>
      <c r="BL156" s="14" t="s">
        <v>126</v>
      </c>
      <c r="BM156" s="223" t="s">
        <v>196</v>
      </c>
    </row>
    <row r="157" s="2" customFormat="1" ht="14.4" customHeight="1">
      <c r="A157" s="35"/>
      <c r="B157" s="36"/>
      <c r="C157" s="212" t="s">
        <v>197</v>
      </c>
      <c r="D157" s="212" t="s">
        <v>122</v>
      </c>
      <c r="E157" s="213" t="s">
        <v>198</v>
      </c>
      <c r="F157" s="214" t="s">
        <v>199</v>
      </c>
      <c r="G157" s="215" t="s">
        <v>125</v>
      </c>
      <c r="H157" s="216">
        <v>5572.6400000000003</v>
      </c>
      <c r="I157" s="216"/>
      <c r="J157" s="217">
        <f>ROUND(I157*H157,2)</f>
        <v>0</v>
      </c>
      <c r="K157" s="218"/>
      <c r="L157" s="41"/>
      <c r="M157" s="219" t="s">
        <v>1</v>
      </c>
      <c r="N157" s="220" t="s">
        <v>39</v>
      </c>
      <c r="O157" s="88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3" t="s">
        <v>126</v>
      </c>
      <c r="AT157" s="223" t="s">
        <v>122</v>
      </c>
      <c r="AU157" s="223" t="s">
        <v>127</v>
      </c>
      <c r="AY157" s="14" t="s">
        <v>118</v>
      </c>
      <c r="BE157" s="224">
        <f>IF(N157="základná",J157,0)</f>
        <v>0</v>
      </c>
      <c r="BF157" s="224">
        <f>IF(N157="znížená",J157,0)</f>
        <v>0</v>
      </c>
      <c r="BG157" s="224">
        <f>IF(N157="zákl. prenesená",J157,0)</f>
        <v>0</v>
      </c>
      <c r="BH157" s="224">
        <f>IF(N157="zníž. prenesená",J157,0)</f>
        <v>0</v>
      </c>
      <c r="BI157" s="224">
        <f>IF(N157="nulová",J157,0)</f>
        <v>0</v>
      </c>
      <c r="BJ157" s="14" t="s">
        <v>127</v>
      </c>
      <c r="BK157" s="224">
        <f>ROUND(I157*H157,2)</f>
        <v>0</v>
      </c>
      <c r="BL157" s="14" t="s">
        <v>126</v>
      </c>
      <c r="BM157" s="223" t="s">
        <v>200</v>
      </c>
    </row>
    <row r="158" s="2" customFormat="1" ht="14.4" customHeight="1">
      <c r="A158" s="35"/>
      <c r="B158" s="36"/>
      <c r="C158" s="212" t="s">
        <v>201</v>
      </c>
      <c r="D158" s="212" t="s">
        <v>122</v>
      </c>
      <c r="E158" s="213" t="s">
        <v>202</v>
      </c>
      <c r="F158" s="214" t="s">
        <v>203</v>
      </c>
      <c r="G158" s="215" t="s">
        <v>138</v>
      </c>
      <c r="H158" s="216">
        <v>33000</v>
      </c>
      <c r="I158" s="216"/>
      <c r="J158" s="217">
        <f>ROUND(I158*H158,2)</f>
        <v>0</v>
      </c>
      <c r="K158" s="218"/>
      <c r="L158" s="41"/>
      <c r="M158" s="219" t="s">
        <v>1</v>
      </c>
      <c r="N158" s="220" t="s">
        <v>39</v>
      </c>
      <c r="O158" s="88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3" t="s">
        <v>81</v>
      </c>
      <c r="AT158" s="223" t="s">
        <v>122</v>
      </c>
      <c r="AU158" s="223" t="s">
        <v>127</v>
      </c>
      <c r="AY158" s="14" t="s">
        <v>118</v>
      </c>
      <c r="BE158" s="224">
        <f>IF(N158="základná",J158,0)</f>
        <v>0</v>
      </c>
      <c r="BF158" s="224">
        <f>IF(N158="znížená",J158,0)</f>
        <v>0</v>
      </c>
      <c r="BG158" s="224">
        <f>IF(N158="zákl. prenesená",J158,0)</f>
        <v>0</v>
      </c>
      <c r="BH158" s="224">
        <f>IF(N158="zníž. prenesená",J158,0)</f>
        <v>0</v>
      </c>
      <c r="BI158" s="224">
        <f>IF(N158="nulová",J158,0)</f>
        <v>0</v>
      </c>
      <c r="BJ158" s="14" t="s">
        <v>127</v>
      </c>
      <c r="BK158" s="224">
        <f>ROUND(I158*H158,2)</f>
        <v>0</v>
      </c>
      <c r="BL158" s="14" t="s">
        <v>81</v>
      </c>
      <c r="BM158" s="223" t="s">
        <v>204</v>
      </c>
    </row>
    <row r="159" s="2" customFormat="1" ht="14.4" customHeight="1">
      <c r="A159" s="35"/>
      <c r="B159" s="36"/>
      <c r="C159" s="212" t="s">
        <v>205</v>
      </c>
      <c r="D159" s="212" t="s">
        <v>122</v>
      </c>
      <c r="E159" s="213" t="s">
        <v>206</v>
      </c>
      <c r="F159" s="214" t="s">
        <v>207</v>
      </c>
      <c r="G159" s="215" t="s">
        <v>138</v>
      </c>
      <c r="H159" s="216">
        <v>49806.309999999998</v>
      </c>
      <c r="I159" s="216"/>
      <c r="J159" s="217">
        <f>ROUND(I159*H159,2)</f>
        <v>0</v>
      </c>
      <c r="K159" s="218"/>
      <c r="L159" s="41"/>
      <c r="M159" s="219" t="s">
        <v>1</v>
      </c>
      <c r="N159" s="220" t="s">
        <v>39</v>
      </c>
      <c r="O159" s="88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3" t="s">
        <v>126</v>
      </c>
      <c r="AT159" s="223" t="s">
        <v>122</v>
      </c>
      <c r="AU159" s="223" t="s">
        <v>127</v>
      </c>
      <c r="AY159" s="14" t="s">
        <v>118</v>
      </c>
      <c r="BE159" s="224">
        <f>IF(N159="základná",J159,0)</f>
        <v>0</v>
      </c>
      <c r="BF159" s="224">
        <f>IF(N159="znížená",J159,0)</f>
        <v>0</v>
      </c>
      <c r="BG159" s="224">
        <f>IF(N159="zákl. prenesená",J159,0)</f>
        <v>0</v>
      </c>
      <c r="BH159" s="224">
        <f>IF(N159="zníž. prenesená",J159,0)</f>
        <v>0</v>
      </c>
      <c r="BI159" s="224">
        <f>IF(N159="nulová",J159,0)</f>
        <v>0</v>
      </c>
      <c r="BJ159" s="14" t="s">
        <v>127</v>
      </c>
      <c r="BK159" s="224">
        <f>ROUND(I159*H159,2)</f>
        <v>0</v>
      </c>
      <c r="BL159" s="14" t="s">
        <v>126</v>
      </c>
      <c r="BM159" s="223" t="s">
        <v>208</v>
      </c>
    </row>
    <row r="160" s="2" customFormat="1" ht="14.4" customHeight="1">
      <c r="A160" s="35"/>
      <c r="B160" s="36"/>
      <c r="C160" s="212" t="s">
        <v>209</v>
      </c>
      <c r="D160" s="212" t="s">
        <v>122</v>
      </c>
      <c r="E160" s="213" t="s">
        <v>210</v>
      </c>
      <c r="F160" s="214" t="s">
        <v>211</v>
      </c>
      <c r="G160" s="215" t="s">
        <v>138</v>
      </c>
      <c r="H160" s="216">
        <v>105582.5</v>
      </c>
      <c r="I160" s="216"/>
      <c r="J160" s="217">
        <f>ROUND(I160*H160,2)</f>
        <v>0</v>
      </c>
      <c r="K160" s="218"/>
      <c r="L160" s="41"/>
      <c r="M160" s="219" t="s">
        <v>1</v>
      </c>
      <c r="N160" s="220" t="s">
        <v>39</v>
      </c>
      <c r="O160" s="88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3" t="s">
        <v>126</v>
      </c>
      <c r="AT160" s="223" t="s">
        <v>122</v>
      </c>
      <c r="AU160" s="223" t="s">
        <v>127</v>
      </c>
      <c r="AY160" s="14" t="s">
        <v>118</v>
      </c>
      <c r="BE160" s="224">
        <f>IF(N160="základná",J160,0)</f>
        <v>0</v>
      </c>
      <c r="BF160" s="224">
        <f>IF(N160="znížená",J160,0)</f>
        <v>0</v>
      </c>
      <c r="BG160" s="224">
        <f>IF(N160="zákl. prenesená",J160,0)</f>
        <v>0</v>
      </c>
      <c r="BH160" s="224">
        <f>IF(N160="zníž. prenesená",J160,0)</f>
        <v>0</v>
      </c>
      <c r="BI160" s="224">
        <f>IF(N160="nulová",J160,0)</f>
        <v>0</v>
      </c>
      <c r="BJ160" s="14" t="s">
        <v>127</v>
      </c>
      <c r="BK160" s="224">
        <f>ROUND(I160*H160,2)</f>
        <v>0</v>
      </c>
      <c r="BL160" s="14" t="s">
        <v>126</v>
      </c>
      <c r="BM160" s="223" t="s">
        <v>212</v>
      </c>
    </row>
    <row r="161" s="12" customFormat="1" ht="22.8" customHeight="1">
      <c r="A161" s="12"/>
      <c r="B161" s="196"/>
      <c r="C161" s="197"/>
      <c r="D161" s="198" t="s">
        <v>72</v>
      </c>
      <c r="E161" s="210" t="s">
        <v>127</v>
      </c>
      <c r="F161" s="210" t="s">
        <v>213</v>
      </c>
      <c r="G161" s="197"/>
      <c r="H161" s="197"/>
      <c r="I161" s="200"/>
      <c r="J161" s="211">
        <f>BK161</f>
        <v>0</v>
      </c>
      <c r="K161" s="197"/>
      <c r="L161" s="202"/>
      <c r="M161" s="203"/>
      <c r="N161" s="204"/>
      <c r="O161" s="204"/>
      <c r="P161" s="205">
        <f>SUM(P162:P164)</f>
        <v>0</v>
      </c>
      <c r="Q161" s="204"/>
      <c r="R161" s="205">
        <f>SUM(R162:R164)</f>
        <v>8.0960925988799985</v>
      </c>
      <c r="S161" s="204"/>
      <c r="T161" s="206">
        <f>SUM(T162:T164)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7" t="s">
        <v>81</v>
      </c>
      <c r="AT161" s="208" t="s">
        <v>72</v>
      </c>
      <c r="AU161" s="208" t="s">
        <v>81</v>
      </c>
      <c r="AY161" s="207" t="s">
        <v>118</v>
      </c>
      <c r="BK161" s="209">
        <f>SUM(BK162:BK164)</f>
        <v>0</v>
      </c>
    </row>
    <row r="162" s="2" customFormat="1" ht="14.4" customHeight="1">
      <c r="A162" s="35"/>
      <c r="B162" s="36"/>
      <c r="C162" s="212" t="s">
        <v>214</v>
      </c>
      <c r="D162" s="212" t="s">
        <v>122</v>
      </c>
      <c r="E162" s="213" t="s">
        <v>215</v>
      </c>
      <c r="F162" s="214" t="s">
        <v>216</v>
      </c>
      <c r="G162" s="215" t="s">
        <v>125</v>
      </c>
      <c r="H162" s="216">
        <v>41.219999999999999</v>
      </c>
      <c r="I162" s="216"/>
      <c r="J162" s="217">
        <f>ROUND(I162*H162,2)</f>
        <v>0</v>
      </c>
      <c r="K162" s="218"/>
      <c r="L162" s="41"/>
      <c r="M162" s="219" t="s">
        <v>1</v>
      </c>
      <c r="N162" s="220" t="s">
        <v>39</v>
      </c>
      <c r="O162" s="88"/>
      <c r="P162" s="221">
        <f>O162*H162</f>
        <v>0</v>
      </c>
      <c r="Q162" s="221">
        <v>2.204E-06</v>
      </c>
      <c r="R162" s="221">
        <f>Q162*H162</f>
        <v>9.0848880000000002E-05</v>
      </c>
      <c r="S162" s="221">
        <v>0</v>
      </c>
      <c r="T162" s="22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3" t="s">
        <v>81</v>
      </c>
      <c r="AT162" s="223" t="s">
        <v>122</v>
      </c>
      <c r="AU162" s="223" t="s">
        <v>127</v>
      </c>
      <c r="AY162" s="14" t="s">
        <v>118</v>
      </c>
      <c r="BE162" s="224">
        <f>IF(N162="základná",J162,0)</f>
        <v>0</v>
      </c>
      <c r="BF162" s="224">
        <f>IF(N162="znížená",J162,0)</f>
        <v>0</v>
      </c>
      <c r="BG162" s="224">
        <f>IF(N162="zákl. prenesená",J162,0)</f>
        <v>0</v>
      </c>
      <c r="BH162" s="224">
        <f>IF(N162="zníž. prenesená",J162,0)</f>
        <v>0</v>
      </c>
      <c r="BI162" s="224">
        <f>IF(N162="nulová",J162,0)</f>
        <v>0</v>
      </c>
      <c r="BJ162" s="14" t="s">
        <v>127</v>
      </c>
      <c r="BK162" s="224">
        <f>ROUND(I162*H162,2)</f>
        <v>0</v>
      </c>
      <c r="BL162" s="14" t="s">
        <v>81</v>
      </c>
      <c r="BM162" s="223" t="s">
        <v>217</v>
      </c>
    </row>
    <row r="163" s="2" customFormat="1" ht="24.15" customHeight="1">
      <c r="A163" s="35"/>
      <c r="B163" s="36"/>
      <c r="C163" s="212" t="s">
        <v>151</v>
      </c>
      <c r="D163" s="212" t="s">
        <v>122</v>
      </c>
      <c r="E163" s="213" t="s">
        <v>218</v>
      </c>
      <c r="F163" s="214" t="s">
        <v>219</v>
      </c>
      <c r="G163" s="215" t="s">
        <v>138</v>
      </c>
      <c r="H163" s="216">
        <v>25080.549999999999</v>
      </c>
      <c r="I163" s="216"/>
      <c r="J163" s="217">
        <f>ROUND(I163*H163,2)</f>
        <v>0</v>
      </c>
      <c r="K163" s="218"/>
      <c r="L163" s="41"/>
      <c r="M163" s="219" t="s">
        <v>1</v>
      </c>
      <c r="N163" s="220" t="s">
        <v>39</v>
      </c>
      <c r="O163" s="88"/>
      <c r="P163" s="221">
        <f>O163*H163</f>
        <v>0</v>
      </c>
      <c r="Q163" s="221">
        <v>3.3000000000000003E-05</v>
      </c>
      <c r="R163" s="221">
        <f>Q163*H163</f>
        <v>0.82765815000000009</v>
      </c>
      <c r="S163" s="221">
        <v>0</v>
      </c>
      <c r="T163" s="22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3" t="s">
        <v>126</v>
      </c>
      <c r="AT163" s="223" t="s">
        <v>122</v>
      </c>
      <c r="AU163" s="223" t="s">
        <v>127</v>
      </c>
      <c r="AY163" s="14" t="s">
        <v>118</v>
      </c>
      <c r="BE163" s="224">
        <f>IF(N163="základná",J163,0)</f>
        <v>0</v>
      </c>
      <c r="BF163" s="224">
        <f>IF(N163="znížená",J163,0)</f>
        <v>0</v>
      </c>
      <c r="BG163" s="224">
        <f>IF(N163="zákl. prenesená",J163,0)</f>
        <v>0</v>
      </c>
      <c r="BH163" s="224">
        <f>IF(N163="zníž. prenesená",J163,0)</f>
        <v>0</v>
      </c>
      <c r="BI163" s="224">
        <f>IF(N163="nulová",J163,0)</f>
        <v>0</v>
      </c>
      <c r="BJ163" s="14" t="s">
        <v>127</v>
      </c>
      <c r="BK163" s="224">
        <f>ROUND(I163*H163,2)</f>
        <v>0</v>
      </c>
      <c r="BL163" s="14" t="s">
        <v>126</v>
      </c>
      <c r="BM163" s="223" t="s">
        <v>220</v>
      </c>
    </row>
    <row r="164" s="2" customFormat="1" ht="24.15" customHeight="1">
      <c r="A164" s="35"/>
      <c r="B164" s="36"/>
      <c r="C164" s="225" t="s">
        <v>221</v>
      </c>
      <c r="D164" s="225" t="s">
        <v>145</v>
      </c>
      <c r="E164" s="226" t="s">
        <v>222</v>
      </c>
      <c r="F164" s="227" t="s">
        <v>223</v>
      </c>
      <c r="G164" s="228" t="s">
        <v>138</v>
      </c>
      <c r="H164" s="229">
        <v>25958.369999999999</v>
      </c>
      <c r="I164" s="229"/>
      <c r="J164" s="230">
        <f>ROUND(I164*H164,2)</f>
        <v>0</v>
      </c>
      <c r="K164" s="231"/>
      <c r="L164" s="232"/>
      <c r="M164" s="233" t="s">
        <v>1</v>
      </c>
      <c r="N164" s="234" t="s">
        <v>39</v>
      </c>
      <c r="O164" s="88"/>
      <c r="P164" s="221">
        <f>O164*H164</f>
        <v>0</v>
      </c>
      <c r="Q164" s="221">
        <v>0.00027999999999999998</v>
      </c>
      <c r="R164" s="221">
        <f>Q164*H164</f>
        <v>7.2683435999999988</v>
      </c>
      <c r="S164" s="221">
        <v>0</v>
      </c>
      <c r="T164" s="22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3" t="s">
        <v>127</v>
      </c>
      <c r="AT164" s="223" t="s">
        <v>145</v>
      </c>
      <c r="AU164" s="223" t="s">
        <v>127</v>
      </c>
      <c r="AY164" s="14" t="s">
        <v>118</v>
      </c>
      <c r="BE164" s="224">
        <f>IF(N164="základná",J164,0)</f>
        <v>0</v>
      </c>
      <c r="BF164" s="224">
        <f>IF(N164="znížená",J164,0)</f>
        <v>0</v>
      </c>
      <c r="BG164" s="224">
        <f>IF(N164="zákl. prenesená",J164,0)</f>
        <v>0</v>
      </c>
      <c r="BH164" s="224">
        <f>IF(N164="zníž. prenesená",J164,0)</f>
        <v>0</v>
      </c>
      <c r="BI164" s="224">
        <f>IF(N164="nulová",J164,0)</f>
        <v>0</v>
      </c>
      <c r="BJ164" s="14" t="s">
        <v>127</v>
      </c>
      <c r="BK164" s="224">
        <f>ROUND(I164*H164,2)</f>
        <v>0</v>
      </c>
      <c r="BL164" s="14" t="s">
        <v>81</v>
      </c>
      <c r="BM164" s="223" t="s">
        <v>224</v>
      </c>
    </row>
    <row r="165" s="12" customFormat="1" ht="22.8" customHeight="1">
      <c r="A165" s="12"/>
      <c r="B165" s="196"/>
      <c r="C165" s="197"/>
      <c r="D165" s="198" t="s">
        <v>72</v>
      </c>
      <c r="E165" s="210" t="s">
        <v>225</v>
      </c>
      <c r="F165" s="210" t="s">
        <v>226</v>
      </c>
      <c r="G165" s="197"/>
      <c r="H165" s="197"/>
      <c r="I165" s="200"/>
      <c r="J165" s="211">
        <f>BK165</f>
        <v>0</v>
      </c>
      <c r="K165" s="197"/>
      <c r="L165" s="202"/>
      <c r="M165" s="203"/>
      <c r="N165" s="204"/>
      <c r="O165" s="204"/>
      <c r="P165" s="205">
        <f>SUM(P166:P189)</f>
        <v>0</v>
      </c>
      <c r="Q165" s="204"/>
      <c r="R165" s="205">
        <f>SUM(R166:R189)</f>
        <v>22403.479204647996</v>
      </c>
      <c r="S165" s="204"/>
      <c r="T165" s="206">
        <f>SUM(T166:T189)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7" t="s">
        <v>81</v>
      </c>
      <c r="AT165" s="208" t="s">
        <v>72</v>
      </c>
      <c r="AU165" s="208" t="s">
        <v>81</v>
      </c>
      <c r="AY165" s="207" t="s">
        <v>118</v>
      </c>
      <c r="BK165" s="209">
        <f>SUM(BK166:BK189)</f>
        <v>0</v>
      </c>
    </row>
    <row r="166" s="2" customFormat="1" ht="24.15" customHeight="1">
      <c r="A166" s="35"/>
      <c r="B166" s="36"/>
      <c r="C166" s="212" t="s">
        <v>227</v>
      </c>
      <c r="D166" s="212" t="s">
        <v>122</v>
      </c>
      <c r="E166" s="213" t="s">
        <v>228</v>
      </c>
      <c r="F166" s="214" t="s">
        <v>229</v>
      </c>
      <c r="G166" s="215" t="s">
        <v>230</v>
      </c>
      <c r="H166" s="216">
        <v>72</v>
      </c>
      <c r="I166" s="216"/>
      <c r="J166" s="217">
        <f>ROUND(I166*H166,2)</f>
        <v>0</v>
      </c>
      <c r="K166" s="218"/>
      <c r="L166" s="41"/>
      <c r="M166" s="219" t="s">
        <v>1</v>
      </c>
      <c r="N166" s="220" t="s">
        <v>39</v>
      </c>
      <c r="O166" s="88"/>
      <c r="P166" s="221">
        <f>O166*H166</f>
        <v>0</v>
      </c>
      <c r="Q166" s="221">
        <v>0.22684000000000001</v>
      </c>
      <c r="R166" s="221">
        <f>Q166*H166</f>
        <v>16.33248</v>
      </c>
      <c r="S166" s="221">
        <v>0</v>
      </c>
      <c r="T166" s="22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3" t="s">
        <v>126</v>
      </c>
      <c r="AT166" s="223" t="s">
        <v>122</v>
      </c>
      <c r="AU166" s="223" t="s">
        <v>127</v>
      </c>
      <c r="AY166" s="14" t="s">
        <v>118</v>
      </c>
      <c r="BE166" s="224">
        <f>IF(N166="základná",J166,0)</f>
        <v>0</v>
      </c>
      <c r="BF166" s="224">
        <f>IF(N166="znížená",J166,0)</f>
        <v>0</v>
      </c>
      <c r="BG166" s="224">
        <f>IF(N166="zákl. prenesená",J166,0)</f>
        <v>0</v>
      </c>
      <c r="BH166" s="224">
        <f>IF(N166="zníž. prenesená",J166,0)</f>
        <v>0</v>
      </c>
      <c r="BI166" s="224">
        <f>IF(N166="nulová",J166,0)</f>
        <v>0</v>
      </c>
      <c r="BJ166" s="14" t="s">
        <v>127</v>
      </c>
      <c r="BK166" s="224">
        <f>ROUND(I166*H166,2)</f>
        <v>0</v>
      </c>
      <c r="BL166" s="14" t="s">
        <v>126</v>
      </c>
      <c r="BM166" s="223" t="s">
        <v>231</v>
      </c>
    </row>
    <row r="167" s="2" customFormat="1" ht="14.4" customHeight="1">
      <c r="A167" s="35"/>
      <c r="B167" s="36"/>
      <c r="C167" s="225" t="s">
        <v>232</v>
      </c>
      <c r="D167" s="225" t="s">
        <v>145</v>
      </c>
      <c r="E167" s="226" t="s">
        <v>233</v>
      </c>
      <c r="F167" s="227" t="s">
        <v>234</v>
      </c>
      <c r="G167" s="228" t="s">
        <v>230</v>
      </c>
      <c r="H167" s="229">
        <v>144</v>
      </c>
      <c r="I167" s="229"/>
      <c r="J167" s="230">
        <f>ROUND(I167*H167,2)</f>
        <v>0</v>
      </c>
      <c r="K167" s="231"/>
      <c r="L167" s="232"/>
      <c r="M167" s="233" t="s">
        <v>1</v>
      </c>
      <c r="N167" s="234" t="s">
        <v>39</v>
      </c>
      <c r="O167" s="88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3" t="s">
        <v>149</v>
      </c>
      <c r="AT167" s="223" t="s">
        <v>145</v>
      </c>
      <c r="AU167" s="223" t="s">
        <v>127</v>
      </c>
      <c r="AY167" s="14" t="s">
        <v>118</v>
      </c>
      <c r="BE167" s="224">
        <f>IF(N167="základná",J167,0)</f>
        <v>0</v>
      </c>
      <c r="BF167" s="224">
        <f>IF(N167="znížená",J167,0)</f>
        <v>0</v>
      </c>
      <c r="BG167" s="224">
        <f>IF(N167="zákl. prenesená",J167,0)</f>
        <v>0</v>
      </c>
      <c r="BH167" s="224">
        <f>IF(N167="zníž. prenesená",J167,0)</f>
        <v>0</v>
      </c>
      <c r="BI167" s="224">
        <f>IF(N167="nulová",J167,0)</f>
        <v>0</v>
      </c>
      <c r="BJ167" s="14" t="s">
        <v>127</v>
      </c>
      <c r="BK167" s="224">
        <f>ROUND(I167*H167,2)</f>
        <v>0</v>
      </c>
      <c r="BL167" s="14" t="s">
        <v>126</v>
      </c>
      <c r="BM167" s="223" t="s">
        <v>235</v>
      </c>
    </row>
    <row r="168" s="2" customFormat="1" ht="14.4" customHeight="1">
      <c r="A168" s="35"/>
      <c r="B168" s="36"/>
      <c r="C168" s="225" t="s">
        <v>236</v>
      </c>
      <c r="D168" s="225" t="s">
        <v>145</v>
      </c>
      <c r="E168" s="226" t="s">
        <v>237</v>
      </c>
      <c r="F168" s="227" t="s">
        <v>238</v>
      </c>
      <c r="G168" s="228" t="s">
        <v>230</v>
      </c>
      <c r="H168" s="229">
        <v>168</v>
      </c>
      <c r="I168" s="229"/>
      <c r="J168" s="230">
        <f>ROUND(I168*H168,2)</f>
        <v>0</v>
      </c>
      <c r="K168" s="231"/>
      <c r="L168" s="232"/>
      <c r="M168" s="233" t="s">
        <v>1</v>
      </c>
      <c r="N168" s="234" t="s">
        <v>39</v>
      </c>
      <c r="O168" s="88"/>
      <c r="P168" s="221">
        <f>O168*H168</f>
        <v>0</v>
      </c>
      <c r="Q168" s="221">
        <v>0.0014</v>
      </c>
      <c r="R168" s="221">
        <f>Q168*H168</f>
        <v>0.23519999999999999</v>
      </c>
      <c r="S168" s="221">
        <v>0</v>
      </c>
      <c r="T168" s="22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3" t="s">
        <v>149</v>
      </c>
      <c r="AT168" s="223" t="s">
        <v>145</v>
      </c>
      <c r="AU168" s="223" t="s">
        <v>127</v>
      </c>
      <c r="AY168" s="14" t="s">
        <v>118</v>
      </c>
      <c r="BE168" s="224">
        <f>IF(N168="základná",J168,0)</f>
        <v>0</v>
      </c>
      <c r="BF168" s="224">
        <f>IF(N168="znížená",J168,0)</f>
        <v>0</v>
      </c>
      <c r="BG168" s="224">
        <f>IF(N168="zákl. prenesená",J168,0)</f>
        <v>0</v>
      </c>
      <c r="BH168" s="224">
        <f>IF(N168="zníž. prenesená",J168,0)</f>
        <v>0</v>
      </c>
      <c r="BI168" s="224">
        <f>IF(N168="nulová",J168,0)</f>
        <v>0</v>
      </c>
      <c r="BJ168" s="14" t="s">
        <v>127</v>
      </c>
      <c r="BK168" s="224">
        <f>ROUND(I168*H168,2)</f>
        <v>0</v>
      </c>
      <c r="BL168" s="14" t="s">
        <v>126</v>
      </c>
      <c r="BM168" s="223" t="s">
        <v>239</v>
      </c>
    </row>
    <row r="169" s="2" customFormat="1" ht="14.4" customHeight="1">
      <c r="A169" s="35"/>
      <c r="B169" s="36"/>
      <c r="C169" s="225" t="s">
        <v>240</v>
      </c>
      <c r="D169" s="225" t="s">
        <v>145</v>
      </c>
      <c r="E169" s="226" t="s">
        <v>241</v>
      </c>
      <c r="F169" s="227" t="s">
        <v>242</v>
      </c>
      <c r="G169" s="228" t="s">
        <v>230</v>
      </c>
      <c r="H169" s="229">
        <v>48</v>
      </c>
      <c r="I169" s="229"/>
      <c r="J169" s="230">
        <f>ROUND(I169*H169,2)</f>
        <v>0</v>
      </c>
      <c r="K169" s="231"/>
      <c r="L169" s="232"/>
      <c r="M169" s="233" t="s">
        <v>1</v>
      </c>
      <c r="N169" s="234" t="s">
        <v>39</v>
      </c>
      <c r="O169" s="88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3" t="s">
        <v>149</v>
      </c>
      <c r="AT169" s="223" t="s">
        <v>145</v>
      </c>
      <c r="AU169" s="223" t="s">
        <v>127</v>
      </c>
      <c r="AY169" s="14" t="s">
        <v>118</v>
      </c>
      <c r="BE169" s="224">
        <f>IF(N169="základná",J169,0)</f>
        <v>0</v>
      </c>
      <c r="BF169" s="224">
        <f>IF(N169="znížená",J169,0)</f>
        <v>0</v>
      </c>
      <c r="BG169" s="224">
        <f>IF(N169="zákl. prenesená",J169,0)</f>
        <v>0</v>
      </c>
      <c r="BH169" s="224">
        <f>IF(N169="zníž. prenesená",J169,0)</f>
        <v>0</v>
      </c>
      <c r="BI169" s="224">
        <f>IF(N169="nulová",J169,0)</f>
        <v>0</v>
      </c>
      <c r="BJ169" s="14" t="s">
        <v>127</v>
      </c>
      <c r="BK169" s="224">
        <f>ROUND(I169*H169,2)</f>
        <v>0</v>
      </c>
      <c r="BL169" s="14" t="s">
        <v>126</v>
      </c>
      <c r="BM169" s="223" t="s">
        <v>243</v>
      </c>
    </row>
    <row r="170" s="2" customFormat="1" ht="37.8" customHeight="1">
      <c r="A170" s="35"/>
      <c r="B170" s="36"/>
      <c r="C170" s="225" t="s">
        <v>244</v>
      </c>
      <c r="D170" s="225" t="s">
        <v>145</v>
      </c>
      <c r="E170" s="226" t="s">
        <v>245</v>
      </c>
      <c r="F170" s="227" t="s">
        <v>246</v>
      </c>
      <c r="G170" s="228" t="s">
        <v>230</v>
      </c>
      <c r="H170" s="229">
        <v>18</v>
      </c>
      <c r="I170" s="229"/>
      <c r="J170" s="230">
        <f>ROUND(I170*H170,2)</f>
        <v>0</v>
      </c>
      <c r="K170" s="231"/>
      <c r="L170" s="232"/>
      <c r="M170" s="233" t="s">
        <v>1</v>
      </c>
      <c r="N170" s="234" t="s">
        <v>39</v>
      </c>
      <c r="O170" s="88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3" t="s">
        <v>149</v>
      </c>
      <c r="AT170" s="223" t="s">
        <v>145</v>
      </c>
      <c r="AU170" s="223" t="s">
        <v>127</v>
      </c>
      <c r="AY170" s="14" t="s">
        <v>118</v>
      </c>
      <c r="BE170" s="224">
        <f>IF(N170="základná",J170,0)</f>
        <v>0</v>
      </c>
      <c r="BF170" s="224">
        <f>IF(N170="znížená",J170,0)</f>
        <v>0</v>
      </c>
      <c r="BG170" s="224">
        <f>IF(N170="zákl. prenesená",J170,0)</f>
        <v>0</v>
      </c>
      <c r="BH170" s="224">
        <f>IF(N170="zníž. prenesená",J170,0)</f>
        <v>0</v>
      </c>
      <c r="BI170" s="224">
        <f>IF(N170="nulová",J170,0)</f>
        <v>0</v>
      </c>
      <c r="BJ170" s="14" t="s">
        <v>127</v>
      </c>
      <c r="BK170" s="224">
        <f>ROUND(I170*H170,2)</f>
        <v>0</v>
      </c>
      <c r="BL170" s="14" t="s">
        <v>126</v>
      </c>
      <c r="BM170" s="223" t="s">
        <v>247</v>
      </c>
    </row>
    <row r="171" s="2" customFormat="1" ht="24.15" customHeight="1">
      <c r="A171" s="35"/>
      <c r="B171" s="36"/>
      <c r="C171" s="225" t="s">
        <v>248</v>
      </c>
      <c r="D171" s="225" t="s">
        <v>145</v>
      </c>
      <c r="E171" s="226" t="s">
        <v>249</v>
      </c>
      <c r="F171" s="227" t="s">
        <v>250</v>
      </c>
      <c r="G171" s="228" t="s">
        <v>230</v>
      </c>
      <c r="H171" s="229">
        <v>6</v>
      </c>
      <c r="I171" s="229"/>
      <c r="J171" s="230">
        <f>ROUND(I171*H171,2)</f>
        <v>0</v>
      </c>
      <c r="K171" s="231"/>
      <c r="L171" s="232"/>
      <c r="M171" s="233" t="s">
        <v>1</v>
      </c>
      <c r="N171" s="234" t="s">
        <v>39</v>
      </c>
      <c r="O171" s="88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3" t="s">
        <v>127</v>
      </c>
      <c r="AT171" s="223" t="s">
        <v>145</v>
      </c>
      <c r="AU171" s="223" t="s">
        <v>127</v>
      </c>
      <c r="AY171" s="14" t="s">
        <v>118</v>
      </c>
      <c r="BE171" s="224">
        <f>IF(N171="základná",J171,0)</f>
        <v>0</v>
      </c>
      <c r="BF171" s="224">
        <f>IF(N171="znížená",J171,0)</f>
        <v>0</v>
      </c>
      <c r="BG171" s="224">
        <f>IF(N171="zákl. prenesená",J171,0)</f>
        <v>0</v>
      </c>
      <c r="BH171" s="224">
        <f>IF(N171="zníž. prenesená",J171,0)</f>
        <v>0</v>
      </c>
      <c r="BI171" s="224">
        <f>IF(N171="nulová",J171,0)</f>
        <v>0</v>
      </c>
      <c r="BJ171" s="14" t="s">
        <v>127</v>
      </c>
      <c r="BK171" s="224">
        <f>ROUND(I171*H171,2)</f>
        <v>0</v>
      </c>
      <c r="BL171" s="14" t="s">
        <v>81</v>
      </c>
      <c r="BM171" s="223" t="s">
        <v>251</v>
      </c>
    </row>
    <row r="172" s="2" customFormat="1" ht="24.15" customHeight="1">
      <c r="A172" s="35"/>
      <c r="B172" s="36"/>
      <c r="C172" s="225" t="s">
        <v>252</v>
      </c>
      <c r="D172" s="225" t="s">
        <v>145</v>
      </c>
      <c r="E172" s="226" t="s">
        <v>253</v>
      </c>
      <c r="F172" s="227" t="s">
        <v>254</v>
      </c>
      <c r="G172" s="228" t="s">
        <v>230</v>
      </c>
      <c r="H172" s="229">
        <v>6</v>
      </c>
      <c r="I172" s="229"/>
      <c r="J172" s="230">
        <f>ROUND(I172*H172,2)</f>
        <v>0</v>
      </c>
      <c r="K172" s="231"/>
      <c r="L172" s="232"/>
      <c r="M172" s="233" t="s">
        <v>1</v>
      </c>
      <c r="N172" s="234" t="s">
        <v>39</v>
      </c>
      <c r="O172" s="88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3" t="s">
        <v>127</v>
      </c>
      <c r="AT172" s="223" t="s">
        <v>145</v>
      </c>
      <c r="AU172" s="223" t="s">
        <v>127</v>
      </c>
      <c r="AY172" s="14" t="s">
        <v>118</v>
      </c>
      <c r="BE172" s="224">
        <f>IF(N172="základná",J172,0)</f>
        <v>0</v>
      </c>
      <c r="BF172" s="224">
        <f>IF(N172="znížená",J172,0)</f>
        <v>0</v>
      </c>
      <c r="BG172" s="224">
        <f>IF(N172="zákl. prenesená",J172,0)</f>
        <v>0</v>
      </c>
      <c r="BH172" s="224">
        <f>IF(N172="zníž. prenesená",J172,0)</f>
        <v>0</v>
      </c>
      <c r="BI172" s="224">
        <f>IF(N172="nulová",J172,0)</f>
        <v>0</v>
      </c>
      <c r="BJ172" s="14" t="s">
        <v>127</v>
      </c>
      <c r="BK172" s="224">
        <f>ROUND(I172*H172,2)</f>
        <v>0</v>
      </c>
      <c r="BL172" s="14" t="s">
        <v>81</v>
      </c>
      <c r="BM172" s="223" t="s">
        <v>255</v>
      </c>
    </row>
    <row r="173" s="2" customFormat="1" ht="24.15" customHeight="1">
      <c r="A173" s="35"/>
      <c r="B173" s="36"/>
      <c r="C173" s="225" t="s">
        <v>256</v>
      </c>
      <c r="D173" s="225" t="s">
        <v>145</v>
      </c>
      <c r="E173" s="226" t="s">
        <v>257</v>
      </c>
      <c r="F173" s="227" t="s">
        <v>258</v>
      </c>
      <c r="G173" s="228" t="s">
        <v>230</v>
      </c>
      <c r="H173" s="229">
        <v>6</v>
      </c>
      <c r="I173" s="229"/>
      <c r="J173" s="230">
        <f>ROUND(I173*H173,2)</f>
        <v>0</v>
      </c>
      <c r="K173" s="231"/>
      <c r="L173" s="232"/>
      <c r="M173" s="233" t="s">
        <v>1</v>
      </c>
      <c r="N173" s="234" t="s">
        <v>39</v>
      </c>
      <c r="O173" s="88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3" t="s">
        <v>127</v>
      </c>
      <c r="AT173" s="223" t="s">
        <v>145</v>
      </c>
      <c r="AU173" s="223" t="s">
        <v>127</v>
      </c>
      <c r="AY173" s="14" t="s">
        <v>118</v>
      </c>
      <c r="BE173" s="224">
        <f>IF(N173="základná",J173,0)</f>
        <v>0</v>
      </c>
      <c r="BF173" s="224">
        <f>IF(N173="znížená",J173,0)</f>
        <v>0</v>
      </c>
      <c r="BG173" s="224">
        <f>IF(N173="zákl. prenesená",J173,0)</f>
        <v>0</v>
      </c>
      <c r="BH173" s="224">
        <f>IF(N173="zníž. prenesená",J173,0)</f>
        <v>0</v>
      </c>
      <c r="BI173" s="224">
        <f>IF(N173="nulová",J173,0)</f>
        <v>0</v>
      </c>
      <c r="BJ173" s="14" t="s">
        <v>127</v>
      </c>
      <c r="BK173" s="224">
        <f>ROUND(I173*H173,2)</f>
        <v>0</v>
      </c>
      <c r="BL173" s="14" t="s">
        <v>81</v>
      </c>
      <c r="BM173" s="223" t="s">
        <v>259</v>
      </c>
    </row>
    <row r="174" s="2" customFormat="1" ht="37.8" customHeight="1">
      <c r="A174" s="35"/>
      <c r="B174" s="36"/>
      <c r="C174" s="225" t="s">
        <v>260</v>
      </c>
      <c r="D174" s="225" t="s">
        <v>145</v>
      </c>
      <c r="E174" s="226" t="s">
        <v>261</v>
      </c>
      <c r="F174" s="227" t="s">
        <v>262</v>
      </c>
      <c r="G174" s="228" t="s">
        <v>230</v>
      </c>
      <c r="H174" s="229">
        <v>18</v>
      </c>
      <c r="I174" s="229"/>
      <c r="J174" s="230">
        <f>ROUND(I174*H174,2)</f>
        <v>0</v>
      </c>
      <c r="K174" s="231"/>
      <c r="L174" s="232"/>
      <c r="M174" s="233" t="s">
        <v>1</v>
      </c>
      <c r="N174" s="234" t="s">
        <v>39</v>
      </c>
      <c r="O174" s="88"/>
      <c r="P174" s="221">
        <f>O174*H174</f>
        <v>0</v>
      </c>
      <c r="Q174" s="221">
        <v>0</v>
      </c>
      <c r="R174" s="221">
        <f>Q174*H174</f>
        <v>0</v>
      </c>
      <c r="S174" s="221">
        <v>0</v>
      </c>
      <c r="T174" s="22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3" t="s">
        <v>149</v>
      </c>
      <c r="AT174" s="223" t="s">
        <v>145</v>
      </c>
      <c r="AU174" s="223" t="s">
        <v>127</v>
      </c>
      <c r="AY174" s="14" t="s">
        <v>118</v>
      </c>
      <c r="BE174" s="224">
        <f>IF(N174="základná",J174,0)</f>
        <v>0</v>
      </c>
      <c r="BF174" s="224">
        <f>IF(N174="znížená",J174,0)</f>
        <v>0</v>
      </c>
      <c r="BG174" s="224">
        <f>IF(N174="zákl. prenesená",J174,0)</f>
        <v>0</v>
      </c>
      <c r="BH174" s="224">
        <f>IF(N174="zníž. prenesená",J174,0)</f>
        <v>0</v>
      </c>
      <c r="BI174" s="224">
        <f>IF(N174="nulová",J174,0)</f>
        <v>0</v>
      </c>
      <c r="BJ174" s="14" t="s">
        <v>127</v>
      </c>
      <c r="BK174" s="224">
        <f>ROUND(I174*H174,2)</f>
        <v>0</v>
      </c>
      <c r="BL174" s="14" t="s">
        <v>126</v>
      </c>
      <c r="BM174" s="223" t="s">
        <v>263</v>
      </c>
    </row>
    <row r="175" s="2" customFormat="1" ht="14.4" customHeight="1">
      <c r="A175" s="35"/>
      <c r="B175" s="36"/>
      <c r="C175" s="225" t="s">
        <v>264</v>
      </c>
      <c r="D175" s="225" t="s">
        <v>145</v>
      </c>
      <c r="E175" s="226" t="s">
        <v>265</v>
      </c>
      <c r="F175" s="227" t="s">
        <v>266</v>
      </c>
      <c r="G175" s="228" t="s">
        <v>230</v>
      </c>
      <c r="H175" s="229">
        <v>18</v>
      </c>
      <c r="I175" s="229"/>
      <c r="J175" s="230">
        <f>ROUND(I175*H175,2)</f>
        <v>0</v>
      </c>
      <c r="K175" s="231"/>
      <c r="L175" s="232"/>
      <c r="M175" s="233" t="s">
        <v>1</v>
      </c>
      <c r="N175" s="234" t="s">
        <v>39</v>
      </c>
      <c r="O175" s="88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3" t="s">
        <v>149</v>
      </c>
      <c r="AT175" s="223" t="s">
        <v>145</v>
      </c>
      <c r="AU175" s="223" t="s">
        <v>127</v>
      </c>
      <c r="AY175" s="14" t="s">
        <v>118</v>
      </c>
      <c r="BE175" s="224">
        <f>IF(N175="základná",J175,0)</f>
        <v>0</v>
      </c>
      <c r="BF175" s="224">
        <f>IF(N175="znížená",J175,0)</f>
        <v>0</v>
      </c>
      <c r="BG175" s="224">
        <f>IF(N175="zákl. prenesená",J175,0)</f>
        <v>0</v>
      </c>
      <c r="BH175" s="224">
        <f>IF(N175="zníž. prenesená",J175,0)</f>
        <v>0</v>
      </c>
      <c r="BI175" s="224">
        <f>IF(N175="nulová",J175,0)</f>
        <v>0</v>
      </c>
      <c r="BJ175" s="14" t="s">
        <v>127</v>
      </c>
      <c r="BK175" s="224">
        <f>ROUND(I175*H175,2)</f>
        <v>0</v>
      </c>
      <c r="BL175" s="14" t="s">
        <v>126</v>
      </c>
      <c r="BM175" s="223" t="s">
        <v>267</v>
      </c>
    </row>
    <row r="176" s="2" customFormat="1" ht="24.15" customHeight="1">
      <c r="A176" s="35"/>
      <c r="B176" s="36"/>
      <c r="C176" s="212" t="s">
        <v>268</v>
      </c>
      <c r="D176" s="212" t="s">
        <v>122</v>
      </c>
      <c r="E176" s="213" t="s">
        <v>269</v>
      </c>
      <c r="F176" s="214" t="s">
        <v>270</v>
      </c>
      <c r="G176" s="215" t="s">
        <v>138</v>
      </c>
      <c r="H176" s="216">
        <v>15133.790000000001</v>
      </c>
      <c r="I176" s="216"/>
      <c r="J176" s="217">
        <f>ROUND(I176*H176,2)</f>
        <v>0</v>
      </c>
      <c r="K176" s="218"/>
      <c r="L176" s="41"/>
      <c r="M176" s="219" t="s">
        <v>1</v>
      </c>
      <c r="N176" s="220" t="s">
        <v>39</v>
      </c>
      <c r="O176" s="88"/>
      <c r="P176" s="221">
        <f>O176*H176</f>
        <v>0</v>
      </c>
      <c r="Q176" s="221">
        <v>0.15272</v>
      </c>
      <c r="R176" s="221">
        <f>Q176*H176</f>
        <v>2311.2324088</v>
      </c>
      <c r="S176" s="221">
        <v>0</v>
      </c>
      <c r="T176" s="22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3" t="s">
        <v>126</v>
      </c>
      <c r="AT176" s="223" t="s">
        <v>122</v>
      </c>
      <c r="AU176" s="223" t="s">
        <v>127</v>
      </c>
      <c r="AY176" s="14" t="s">
        <v>118</v>
      </c>
      <c r="BE176" s="224">
        <f>IF(N176="základná",J176,0)</f>
        <v>0</v>
      </c>
      <c r="BF176" s="224">
        <f>IF(N176="znížená",J176,0)</f>
        <v>0</v>
      </c>
      <c r="BG176" s="224">
        <f>IF(N176="zákl. prenesená",J176,0)</f>
        <v>0</v>
      </c>
      <c r="BH176" s="224">
        <f>IF(N176="zníž. prenesená",J176,0)</f>
        <v>0</v>
      </c>
      <c r="BI176" s="224">
        <f>IF(N176="nulová",J176,0)</f>
        <v>0</v>
      </c>
      <c r="BJ176" s="14" t="s">
        <v>127</v>
      </c>
      <c r="BK176" s="224">
        <f>ROUND(I176*H176,2)</f>
        <v>0</v>
      </c>
      <c r="BL176" s="14" t="s">
        <v>126</v>
      </c>
      <c r="BM176" s="223" t="s">
        <v>271</v>
      </c>
    </row>
    <row r="177" s="2" customFormat="1" ht="24.15" customHeight="1">
      <c r="A177" s="35"/>
      <c r="B177" s="36"/>
      <c r="C177" s="212" t="s">
        <v>272</v>
      </c>
      <c r="D177" s="212" t="s">
        <v>122</v>
      </c>
      <c r="E177" s="213" t="s">
        <v>273</v>
      </c>
      <c r="F177" s="214" t="s">
        <v>274</v>
      </c>
      <c r="G177" s="215" t="s">
        <v>138</v>
      </c>
      <c r="H177" s="216">
        <v>8297.2700000000004</v>
      </c>
      <c r="I177" s="216"/>
      <c r="J177" s="217">
        <f>ROUND(I177*H177,2)</f>
        <v>0</v>
      </c>
      <c r="K177" s="218"/>
      <c r="L177" s="41"/>
      <c r="M177" s="219" t="s">
        <v>1</v>
      </c>
      <c r="N177" s="220" t="s">
        <v>39</v>
      </c>
      <c r="O177" s="88"/>
      <c r="P177" s="221">
        <f>O177*H177</f>
        <v>0</v>
      </c>
      <c r="Q177" s="221">
        <v>0.20724000000000001</v>
      </c>
      <c r="R177" s="221">
        <f>Q177*H177</f>
        <v>1719.5262348000001</v>
      </c>
      <c r="S177" s="221">
        <v>0</v>
      </c>
      <c r="T177" s="22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3" t="s">
        <v>126</v>
      </c>
      <c r="AT177" s="223" t="s">
        <v>122</v>
      </c>
      <c r="AU177" s="223" t="s">
        <v>127</v>
      </c>
      <c r="AY177" s="14" t="s">
        <v>118</v>
      </c>
      <c r="BE177" s="224">
        <f>IF(N177="základná",J177,0)</f>
        <v>0</v>
      </c>
      <c r="BF177" s="224">
        <f>IF(N177="znížená",J177,0)</f>
        <v>0</v>
      </c>
      <c r="BG177" s="224">
        <f>IF(N177="zákl. prenesená",J177,0)</f>
        <v>0</v>
      </c>
      <c r="BH177" s="224">
        <f>IF(N177="zníž. prenesená",J177,0)</f>
        <v>0</v>
      </c>
      <c r="BI177" s="224">
        <f>IF(N177="nulová",J177,0)</f>
        <v>0</v>
      </c>
      <c r="BJ177" s="14" t="s">
        <v>127</v>
      </c>
      <c r="BK177" s="224">
        <f>ROUND(I177*H177,2)</f>
        <v>0</v>
      </c>
      <c r="BL177" s="14" t="s">
        <v>126</v>
      </c>
      <c r="BM177" s="223" t="s">
        <v>275</v>
      </c>
    </row>
    <row r="178" s="2" customFormat="1" ht="24.15" customHeight="1">
      <c r="A178" s="35"/>
      <c r="B178" s="36"/>
      <c r="C178" s="212" t="s">
        <v>276</v>
      </c>
      <c r="D178" s="212" t="s">
        <v>122</v>
      </c>
      <c r="E178" s="213" t="s">
        <v>277</v>
      </c>
      <c r="F178" s="214" t="s">
        <v>278</v>
      </c>
      <c r="G178" s="215" t="s">
        <v>138</v>
      </c>
      <c r="H178" s="216">
        <v>9935.9699999999993</v>
      </c>
      <c r="I178" s="216"/>
      <c r="J178" s="217">
        <f>ROUND(I178*H178,2)</f>
        <v>0</v>
      </c>
      <c r="K178" s="218"/>
      <c r="L178" s="41"/>
      <c r="M178" s="219" t="s">
        <v>1</v>
      </c>
      <c r="N178" s="220" t="s">
        <v>39</v>
      </c>
      <c r="O178" s="88"/>
      <c r="P178" s="221">
        <f>O178*H178</f>
        <v>0</v>
      </c>
      <c r="Q178" s="221">
        <v>0.27994000000000002</v>
      </c>
      <c r="R178" s="221">
        <f>Q178*H178</f>
        <v>2781.4754418000002</v>
      </c>
      <c r="S178" s="221">
        <v>0</v>
      </c>
      <c r="T178" s="22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3" t="s">
        <v>126</v>
      </c>
      <c r="AT178" s="223" t="s">
        <v>122</v>
      </c>
      <c r="AU178" s="223" t="s">
        <v>127</v>
      </c>
      <c r="AY178" s="14" t="s">
        <v>118</v>
      </c>
      <c r="BE178" s="224">
        <f>IF(N178="základná",J178,0)</f>
        <v>0</v>
      </c>
      <c r="BF178" s="224">
        <f>IF(N178="znížená",J178,0)</f>
        <v>0</v>
      </c>
      <c r="BG178" s="224">
        <f>IF(N178="zákl. prenesená",J178,0)</f>
        <v>0</v>
      </c>
      <c r="BH178" s="224">
        <f>IF(N178="zníž. prenesená",J178,0)</f>
        <v>0</v>
      </c>
      <c r="BI178" s="224">
        <f>IF(N178="nulová",J178,0)</f>
        <v>0</v>
      </c>
      <c r="BJ178" s="14" t="s">
        <v>127</v>
      </c>
      <c r="BK178" s="224">
        <f>ROUND(I178*H178,2)</f>
        <v>0</v>
      </c>
      <c r="BL178" s="14" t="s">
        <v>126</v>
      </c>
      <c r="BM178" s="223" t="s">
        <v>279</v>
      </c>
    </row>
    <row r="179" s="2" customFormat="1" ht="24.15" customHeight="1">
      <c r="A179" s="35"/>
      <c r="B179" s="36"/>
      <c r="C179" s="212" t="s">
        <v>280</v>
      </c>
      <c r="D179" s="212" t="s">
        <v>122</v>
      </c>
      <c r="E179" s="213" t="s">
        <v>281</v>
      </c>
      <c r="F179" s="214" t="s">
        <v>282</v>
      </c>
      <c r="G179" s="215" t="s">
        <v>138</v>
      </c>
      <c r="H179" s="216">
        <v>15248.48</v>
      </c>
      <c r="I179" s="216"/>
      <c r="J179" s="217">
        <f>ROUND(I179*H179,2)</f>
        <v>0</v>
      </c>
      <c r="K179" s="218"/>
      <c r="L179" s="41"/>
      <c r="M179" s="219" t="s">
        <v>1</v>
      </c>
      <c r="N179" s="220" t="s">
        <v>39</v>
      </c>
      <c r="O179" s="88"/>
      <c r="P179" s="221">
        <f>O179*H179</f>
        <v>0</v>
      </c>
      <c r="Q179" s="221">
        <v>0.33445999999999998</v>
      </c>
      <c r="R179" s="221">
        <f>Q179*H179</f>
        <v>5100.0066207999998</v>
      </c>
      <c r="S179" s="221">
        <v>0</v>
      </c>
      <c r="T179" s="22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3" t="s">
        <v>81</v>
      </c>
      <c r="AT179" s="223" t="s">
        <v>122</v>
      </c>
      <c r="AU179" s="223" t="s">
        <v>127</v>
      </c>
      <c r="AY179" s="14" t="s">
        <v>118</v>
      </c>
      <c r="BE179" s="224">
        <f>IF(N179="základná",J179,0)</f>
        <v>0</v>
      </c>
      <c r="BF179" s="224">
        <f>IF(N179="znížená",J179,0)</f>
        <v>0</v>
      </c>
      <c r="BG179" s="224">
        <f>IF(N179="zákl. prenesená",J179,0)</f>
        <v>0</v>
      </c>
      <c r="BH179" s="224">
        <f>IF(N179="zníž. prenesená",J179,0)</f>
        <v>0</v>
      </c>
      <c r="BI179" s="224">
        <f>IF(N179="nulová",J179,0)</f>
        <v>0</v>
      </c>
      <c r="BJ179" s="14" t="s">
        <v>127</v>
      </c>
      <c r="BK179" s="224">
        <f>ROUND(I179*H179,2)</f>
        <v>0</v>
      </c>
      <c r="BL179" s="14" t="s">
        <v>81</v>
      </c>
      <c r="BM179" s="223" t="s">
        <v>283</v>
      </c>
    </row>
    <row r="180" s="2" customFormat="1" ht="24.15" customHeight="1">
      <c r="A180" s="35"/>
      <c r="B180" s="36"/>
      <c r="C180" s="212" t="s">
        <v>284</v>
      </c>
      <c r="D180" s="212" t="s">
        <v>122</v>
      </c>
      <c r="E180" s="213" t="s">
        <v>285</v>
      </c>
      <c r="F180" s="214" t="s">
        <v>286</v>
      </c>
      <c r="G180" s="215" t="s">
        <v>138</v>
      </c>
      <c r="H180" s="216">
        <v>26601.32</v>
      </c>
      <c r="I180" s="216"/>
      <c r="J180" s="217">
        <f>ROUND(I180*H180,2)</f>
        <v>0</v>
      </c>
      <c r="K180" s="218"/>
      <c r="L180" s="41"/>
      <c r="M180" s="219" t="s">
        <v>1</v>
      </c>
      <c r="N180" s="220" t="s">
        <v>39</v>
      </c>
      <c r="O180" s="88"/>
      <c r="P180" s="221">
        <f>O180*H180</f>
        <v>0</v>
      </c>
      <c r="Q180" s="221">
        <v>0.00060999999999999997</v>
      </c>
      <c r="R180" s="221">
        <f>Q180*H180</f>
        <v>16.226805199999998</v>
      </c>
      <c r="S180" s="221">
        <v>0</v>
      </c>
      <c r="T180" s="22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3" t="s">
        <v>126</v>
      </c>
      <c r="AT180" s="223" t="s">
        <v>122</v>
      </c>
      <c r="AU180" s="223" t="s">
        <v>127</v>
      </c>
      <c r="AY180" s="14" t="s">
        <v>118</v>
      </c>
      <c r="BE180" s="224">
        <f>IF(N180="základná",J180,0)</f>
        <v>0</v>
      </c>
      <c r="BF180" s="224">
        <f>IF(N180="znížená",J180,0)</f>
        <v>0</v>
      </c>
      <c r="BG180" s="224">
        <f>IF(N180="zákl. prenesená",J180,0)</f>
        <v>0</v>
      </c>
      <c r="BH180" s="224">
        <f>IF(N180="zníž. prenesená",J180,0)</f>
        <v>0</v>
      </c>
      <c r="BI180" s="224">
        <f>IF(N180="nulová",J180,0)</f>
        <v>0</v>
      </c>
      <c r="BJ180" s="14" t="s">
        <v>127</v>
      </c>
      <c r="BK180" s="224">
        <f>ROUND(I180*H180,2)</f>
        <v>0</v>
      </c>
      <c r="BL180" s="14" t="s">
        <v>126</v>
      </c>
      <c r="BM180" s="223" t="s">
        <v>287</v>
      </c>
    </row>
    <row r="181" s="2" customFormat="1" ht="24.15" customHeight="1">
      <c r="A181" s="35"/>
      <c r="B181" s="36"/>
      <c r="C181" s="212" t="s">
        <v>288</v>
      </c>
      <c r="D181" s="212" t="s">
        <v>122</v>
      </c>
      <c r="E181" s="213" t="s">
        <v>289</v>
      </c>
      <c r="F181" s="214" t="s">
        <v>290</v>
      </c>
      <c r="G181" s="215" t="s">
        <v>138</v>
      </c>
      <c r="H181" s="216">
        <v>26601.32</v>
      </c>
      <c r="I181" s="216"/>
      <c r="J181" s="217">
        <f>ROUND(I181*H181,2)</f>
        <v>0</v>
      </c>
      <c r="K181" s="218"/>
      <c r="L181" s="41"/>
      <c r="M181" s="219" t="s">
        <v>1</v>
      </c>
      <c r="N181" s="220" t="s">
        <v>39</v>
      </c>
      <c r="O181" s="88"/>
      <c r="P181" s="221">
        <f>O181*H181</f>
        <v>0</v>
      </c>
      <c r="Q181" s="221">
        <v>0.00060999999999999997</v>
      </c>
      <c r="R181" s="221">
        <f>Q181*H181</f>
        <v>16.226805199999998</v>
      </c>
      <c r="S181" s="221">
        <v>0</v>
      </c>
      <c r="T181" s="22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3" t="s">
        <v>126</v>
      </c>
      <c r="AT181" s="223" t="s">
        <v>122</v>
      </c>
      <c r="AU181" s="223" t="s">
        <v>127</v>
      </c>
      <c r="AY181" s="14" t="s">
        <v>118</v>
      </c>
      <c r="BE181" s="224">
        <f>IF(N181="základná",J181,0)</f>
        <v>0</v>
      </c>
      <c r="BF181" s="224">
        <f>IF(N181="znížená",J181,0)</f>
        <v>0</v>
      </c>
      <c r="BG181" s="224">
        <f>IF(N181="zákl. prenesená",J181,0)</f>
        <v>0</v>
      </c>
      <c r="BH181" s="224">
        <f>IF(N181="zníž. prenesená",J181,0)</f>
        <v>0</v>
      </c>
      <c r="BI181" s="224">
        <f>IF(N181="nulová",J181,0)</f>
        <v>0</v>
      </c>
      <c r="BJ181" s="14" t="s">
        <v>127</v>
      </c>
      <c r="BK181" s="224">
        <f>ROUND(I181*H181,2)</f>
        <v>0</v>
      </c>
      <c r="BL181" s="14" t="s">
        <v>126</v>
      </c>
      <c r="BM181" s="223" t="s">
        <v>291</v>
      </c>
    </row>
    <row r="182" s="2" customFormat="1" ht="24.15" customHeight="1">
      <c r="A182" s="35"/>
      <c r="B182" s="36"/>
      <c r="C182" s="212" t="s">
        <v>292</v>
      </c>
      <c r="D182" s="212" t="s">
        <v>122</v>
      </c>
      <c r="E182" s="213" t="s">
        <v>293</v>
      </c>
      <c r="F182" s="214" t="s">
        <v>294</v>
      </c>
      <c r="G182" s="215" t="s">
        <v>138</v>
      </c>
      <c r="H182" s="216">
        <v>26521.919999999998</v>
      </c>
      <c r="I182" s="216"/>
      <c r="J182" s="217">
        <f>ROUND(I182*H182,2)</f>
        <v>0</v>
      </c>
      <c r="K182" s="218"/>
      <c r="L182" s="41"/>
      <c r="M182" s="219" t="s">
        <v>1</v>
      </c>
      <c r="N182" s="220" t="s">
        <v>39</v>
      </c>
      <c r="O182" s="88"/>
      <c r="P182" s="221">
        <f>O182*H182</f>
        <v>0</v>
      </c>
      <c r="Q182" s="221">
        <v>0.10374</v>
      </c>
      <c r="R182" s="221">
        <f>Q182*H182</f>
        <v>2751.3839807999998</v>
      </c>
      <c r="S182" s="221">
        <v>0</v>
      </c>
      <c r="T182" s="22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3" t="s">
        <v>126</v>
      </c>
      <c r="AT182" s="223" t="s">
        <v>122</v>
      </c>
      <c r="AU182" s="223" t="s">
        <v>127</v>
      </c>
      <c r="AY182" s="14" t="s">
        <v>118</v>
      </c>
      <c r="BE182" s="224">
        <f>IF(N182="základná",J182,0)</f>
        <v>0</v>
      </c>
      <c r="BF182" s="224">
        <f>IF(N182="znížená",J182,0)</f>
        <v>0</v>
      </c>
      <c r="BG182" s="224">
        <f>IF(N182="zákl. prenesená",J182,0)</f>
        <v>0</v>
      </c>
      <c r="BH182" s="224">
        <f>IF(N182="zníž. prenesená",J182,0)</f>
        <v>0</v>
      </c>
      <c r="BI182" s="224">
        <f>IF(N182="nulová",J182,0)</f>
        <v>0</v>
      </c>
      <c r="BJ182" s="14" t="s">
        <v>127</v>
      </c>
      <c r="BK182" s="224">
        <f>ROUND(I182*H182,2)</f>
        <v>0</v>
      </c>
      <c r="BL182" s="14" t="s">
        <v>126</v>
      </c>
      <c r="BM182" s="223" t="s">
        <v>295</v>
      </c>
    </row>
    <row r="183" s="2" customFormat="1" ht="24.15" customHeight="1">
      <c r="A183" s="35"/>
      <c r="B183" s="36"/>
      <c r="C183" s="212" t="s">
        <v>296</v>
      </c>
      <c r="D183" s="212" t="s">
        <v>122</v>
      </c>
      <c r="E183" s="213" t="s">
        <v>297</v>
      </c>
      <c r="F183" s="214" t="s">
        <v>298</v>
      </c>
      <c r="G183" s="215" t="s">
        <v>138</v>
      </c>
      <c r="H183" s="216">
        <v>26521.919999999998</v>
      </c>
      <c r="I183" s="216"/>
      <c r="J183" s="217">
        <f>ROUND(I183*H183,2)</f>
        <v>0</v>
      </c>
      <c r="K183" s="218"/>
      <c r="L183" s="41"/>
      <c r="M183" s="219" t="s">
        <v>1</v>
      </c>
      <c r="N183" s="220" t="s">
        <v>39</v>
      </c>
      <c r="O183" s="88"/>
      <c r="P183" s="221">
        <f>O183*H183</f>
        <v>0</v>
      </c>
      <c r="Q183" s="221">
        <v>0.15559999999999999</v>
      </c>
      <c r="R183" s="221">
        <f>Q183*H183</f>
        <v>4126.8107519999994</v>
      </c>
      <c r="S183" s="221">
        <v>0</v>
      </c>
      <c r="T183" s="22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3" t="s">
        <v>126</v>
      </c>
      <c r="AT183" s="223" t="s">
        <v>122</v>
      </c>
      <c r="AU183" s="223" t="s">
        <v>127</v>
      </c>
      <c r="AY183" s="14" t="s">
        <v>118</v>
      </c>
      <c r="BE183" s="224">
        <f>IF(N183="základná",J183,0)</f>
        <v>0</v>
      </c>
      <c r="BF183" s="224">
        <f>IF(N183="znížená",J183,0)</f>
        <v>0</v>
      </c>
      <c r="BG183" s="224">
        <f>IF(N183="zákl. prenesená",J183,0)</f>
        <v>0</v>
      </c>
      <c r="BH183" s="224">
        <f>IF(N183="zníž. prenesená",J183,0)</f>
        <v>0</v>
      </c>
      <c r="BI183" s="224">
        <f>IF(N183="nulová",J183,0)</f>
        <v>0</v>
      </c>
      <c r="BJ183" s="14" t="s">
        <v>127</v>
      </c>
      <c r="BK183" s="224">
        <f>ROUND(I183*H183,2)</f>
        <v>0</v>
      </c>
      <c r="BL183" s="14" t="s">
        <v>126</v>
      </c>
      <c r="BM183" s="223" t="s">
        <v>299</v>
      </c>
    </row>
    <row r="184" s="2" customFormat="1" ht="37.8" customHeight="1">
      <c r="A184" s="35"/>
      <c r="B184" s="36"/>
      <c r="C184" s="212" t="s">
        <v>300</v>
      </c>
      <c r="D184" s="212" t="s">
        <v>122</v>
      </c>
      <c r="E184" s="213" t="s">
        <v>301</v>
      </c>
      <c r="F184" s="214" t="s">
        <v>302</v>
      </c>
      <c r="G184" s="215" t="s">
        <v>162</v>
      </c>
      <c r="H184" s="216">
        <v>18583.959999999999</v>
      </c>
      <c r="I184" s="216"/>
      <c r="J184" s="217">
        <f>ROUND(I184*H184,2)</f>
        <v>0</v>
      </c>
      <c r="K184" s="218"/>
      <c r="L184" s="41"/>
      <c r="M184" s="219" t="s">
        <v>1</v>
      </c>
      <c r="N184" s="220" t="s">
        <v>39</v>
      </c>
      <c r="O184" s="88"/>
      <c r="P184" s="221">
        <f>O184*H184</f>
        <v>0</v>
      </c>
      <c r="Q184" s="221">
        <v>0.13539180000000001</v>
      </c>
      <c r="R184" s="221">
        <f>Q184*H184</f>
        <v>2516.115795528</v>
      </c>
      <c r="S184" s="221">
        <v>0</v>
      </c>
      <c r="T184" s="22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3" t="s">
        <v>126</v>
      </c>
      <c r="AT184" s="223" t="s">
        <v>122</v>
      </c>
      <c r="AU184" s="223" t="s">
        <v>127</v>
      </c>
      <c r="AY184" s="14" t="s">
        <v>118</v>
      </c>
      <c r="BE184" s="224">
        <f>IF(N184="základná",J184,0)</f>
        <v>0</v>
      </c>
      <c r="BF184" s="224">
        <f>IF(N184="znížená",J184,0)</f>
        <v>0</v>
      </c>
      <c r="BG184" s="224">
        <f>IF(N184="zákl. prenesená",J184,0)</f>
        <v>0</v>
      </c>
      <c r="BH184" s="224">
        <f>IF(N184="zníž. prenesená",J184,0)</f>
        <v>0</v>
      </c>
      <c r="BI184" s="224">
        <f>IF(N184="nulová",J184,0)</f>
        <v>0</v>
      </c>
      <c r="BJ184" s="14" t="s">
        <v>127</v>
      </c>
      <c r="BK184" s="224">
        <f>ROUND(I184*H184,2)</f>
        <v>0</v>
      </c>
      <c r="BL184" s="14" t="s">
        <v>126</v>
      </c>
      <c r="BM184" s="223" t="s">
        <v>303</v>
      </c>
    </row>
    <row r="185" s="2" customFormat="1" ht="14.4" customHeight="1">
      <c r="A185" s="35"/>
      <c r="B185" s="36"/>
      <c r="C185" s="225" t="s">
        <v>304</v>
      </c>
      <c r="D185" s="225" t="s">
        <v>145</v>
      </c>
      <c r="E185" s="226" t="s">
        <v>305</v>
      </c>
      <c r="F185" s="227" t="s">
        <v>306</v>
      </c>
      <c r="G185" s="228" t="s">
        <v>230</v>
      </c>
      <c r="H185" s="229">
        <v>18621.130000000001</v>
      </c>
      <c r="I185" s="229"/>
      <c r="J185" s="230">
        <f>ROUND(I185*H185,2)</f>
        <v>0</v>
      </c>
      <c r="K185" s="231"/>
      <c r="L185" s="232"/>
      <c r="M185" s="233" t="s">
        <v>1</v>
      </c>
      <c r="N185" s="234" t="s">
        <v>39</v>
      </c>
      <c r="O185" s="88"/>
      <c r="P185" s="221">
        <f>O185*H185</f>
        <v>0</v>
      </c>
      <c r="Q185" s="221">
        <v>0.048000000000000001</v>
      </c>
      <c r="R185" s="221">
        <f>Q185*H185</f>
        <v>893.81424000000004</v>
      </c>
      <c r="S185" s="221">
        <v>0</v>
      </c>
      <c r="T185" s="22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3" t="s">
        <v>149</v>
      </c>
      <c r="AT185" s="223" t="s">
        <v>145</v>
      </c>
      <c r="AU185" s="223" t="s">
        <v>127</v>
      </c>
      <c r="AY185" s="14" t="s">
        <v>118</v>
      </c>
      <c r="BE185" s="224">
        <f>IF(N185="základná",J185,0)</f>
        <v>0</v>
      </c>
      <c r="BF185" s="224">
        <f>IF(N185="znížená",J185,0)</f>
        <v>0</v>
      </c>
      <c r="BG185" s="224">
        <f>IF(N185="zákl. prenesená",J185,0)</f>
        <v>0</v>
      </c>
      <c r="BH185" s="224">
        <f>IF(N185="zníž. prenesená",J185,0)</f>
        <v>0</v>
      </c>
      <c r="BI185" s="224">
        <f>IF(N185="nulová",J185,0)</f>
        <v>0</v>
      </c>
      <c r="BJ185" s="14" t="s">
        <v>127</v>
      </c>
      <c r="BK185" s="224">
        <f>ROUND(I185*H185,2)</f>
        <v>0</v>
      </c>
      <c r="BL185" s="14" t="s">
        <v>126</v>
      </c>
      <c r="BM185" s="223" t="s">
        <v>307</v>
      </c>
    </row>
    <row r="186" s="2" customFormat="1" ht="24.15" customHeight="1">
      <c r="A186" s="35"/>
      <c r="B186" s="36"/>
      <c r="C186" s="212" t="s">
        <v>308</v>
      </c>
      <c r="D186" s="212" t="s">
        <v>122</v>
      </c>
      <c r="E186" s="213" t="s">
        <v>309</v>
      </c>
      <c r="F186" s="214" t="s">
        <v>310</v>
      </c>
      <c r="G186" s="215" t="s">
        <v>125</v>
      </c>
      <c r="H186" s="216">
        <v>1395.8199999999999</v>
      </c>
      <c r="I186" s="216"/>
      <c r="J186" s="217">
        <f>ROUND(I186*H186,2)</f>
        <v>0</v>
      </c>
      <c r="K186" s="218"/>
      <c r="L186" s="41"/>
      <c r="M186" s="219" t="s">
        <v>1</v>
      </c>
      <c r="N186" s="220" t="s">
        <v>39</v>
      </c>
      <c r="O186" s="88"/>
      <c r="P186" s="221">
        <f>O186*H186</f>
        <v>0</v>
      </c>
      <c r="Q186" s="221">
        <v>0</v>
      </c>
      <c r="R186" s="221">
        <f>Q186*H186</f>
        <v>0</v>
      </c>
      <c r="S186" s="221">
        <v>0</v>
      </c>
      <c r="T186" s="22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3" t="s">
        <v>126</v>
      </c>
      <c r="AT186" s="223" t="s">
        <v>122</v>
      </c>
      <c r="AU186" s="223" t="s">
        <v>127</v>
      </c>
      <c r="AY186" s="14" t="s">
        <v>118</v>
      </c>
      <c r="BE186" s="224">
        <f>IF(N186="základná",J186,0)</f>
        <v>0</v>
      </c>
      <c r="BF186" s="224">
        <f>IF(N186="znížená",J186,0)</f>
        <v>0</v>
      </c>
      <c r="BG186" s="224">
        <f>IF(N186="zákl. prenesená",J186,0)</f>
        <v>0</v>
      </c>
      <c r="BH186" s="224">
        <f>IF(N186="zníž. prenesená",J186,0)</f>
        <v>0</v>
      </c>
      <c r="BI186" s="224">
        <f>IF(N186="nulová",J186,0)</f>
        <v>0</v>
      </c>
      <c r="BJ186" s="14" t="s">
        <v>127</v>
      </c>
      <c r="BK186" s="224">
        <f>ROUND(I186*H186,2)</f>
        <v>0</v>
      </c>
      <c r="BL186" s="14" t="s">
        <v>126</v>
      </c>
      <c r="BM186" s="223" t="s">
        <v>311</v>
      </c>
    </row>
    <row r="187" s="2" customFormat="1" ht="24.15" customHeight="1">
      <c r="A187" s="35"/>
      <c r="B187" s="36"/>
      <c r="C187" s="225" t="s">
        <v>312</v>
      </c>
      <c r="D187" s="225" t="s">
        <v>145</v>
      </c>
      <c r="E187" s="226" t="s">
        <v>313</v>
      </c>
      <c r="F187" s="227" t="s">
        <v>314</v>
      </c>
      <c r="G187" s="228" t="s">
        <v>230</v>
      </c>
      <c r="H187" s="229">
        <v>46</v>
      </c>
      <c r="I187" s="229"/>
      <c r="J187" s="230">
        <f>ROUND(I187*H187,2)</f>
        <v>0</v>
      </c>
      <c r="K187" s="231"/>
      <c r="L187" s="232"/>
      <c r="M187" s="233" t="s">
        <v>1</v>
      </c>
      <c r="N187" s="234" t="s">
        <v>39</v>
      </c>
      <c r="O187" s="88"/>
      <c r="P187" s="221">
        <f>O187*H187</f>
        <v>0</v>
      </c>
      <c r="Q187" s="221">
        <v>0.0015</v>
      </c>
      <c r="R187" s="221">
        <f>Q187*H187</f>
        <v>0.069000000000000006</v>
      </c>
      <c r="S187" s="221">
        <v>0</v>
      </c>
      <c r="T187" s="22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3" t="s">
        <v>149</v>
      </c>
      <c r="AT187" s="223" t="s">
        <v>145</v>
      </c>
      <c r="AU187" s="223" t="s">
        <v>127</v>
      </c>
      <c r="AY187" s="14" t="s">
        <v>118</v>
      </c>
      <c r="BE187" s="224">
        <f>IF(N187="základná",J187,0)</f>
        <v>0</v>
      </c>
      <c r="BF187" s="224">
        <f>IF(N187="znížená",J187,0)</f>
        <v>0</v>
      </c>
      <c r="BG187" s="224">
        <f>IF(N187="zákl. prenesená",J187,0)</f>
        <v>0</v>
      </c>
      <c r="BH187" s="224">
        <f>IF(N187="zníž. prenesená",J187,0)</f>
        <v>0</v>
      </c>
      <c r="BI187" s="224">
        <f>IF(N187="nulová",J187,0)</f>
        <v>0</v>
      </c>
      <c r="BJ187" s="14" t="s">
        <v>127</v>
      </c>
      <c r="BK187" s="224">
        <f>ROUND(I187*H187,2)</f>
        <v>0</v>
      </c>
      <c r="BL187" s="14" t="s">
        <v>126</v>
      </c>
      <c r="BM187" s="223" t="s">
        <v>315</v>
      </c>
    </row>
    <row r="188" s="2" customFormat="1" ht="37.8" customHeight="1">
      <c r="A188" s="35"/>
      <c r="B188" s="36"/>
      <c r="C188" s="212" t="s">
        <v>316</v>
      </c>
      <c r="D188" s="212" t="s">
        <v>122</v>
      </c>
      <c r="E188" s="213" t="s">
        <v>317</v>
      </c>
      <c r="F188" s="214" t="s">
        <v>318</v>
      </c>
      <c r="G188" s="215" t="s">
        <v>162</v>
      </c>
      <c r="H188" s="216">
        <v>657.10000000000002</v>
      </c>
      <c r="I188" s="216"/>
      <c r="J188" s="217">
        <f>ROUND(I188*H188,2)</f>
        <v>0</v>
      </c>
      <c r="K188" s="218"/>
      <c r="L188" s="41"/>
      <c r="M188" s="219" t="s">
        <v>1</v>
      </c>
      <c r="N188" s="220" t="s">
        <v>39</v>
      </c>
      <c r="O188" s="88"/>
      <c r="P188" s="221">
        <f>O188*H188</f>
        <v>0</v>
      </c>
      <c r="Q188" s="221">
        <v>0.1489732</v>
      </c>
      <c r="R188" s="221">
        <f>Q188*H188</f>
        <v>97.890289719999998</v>
      </c>
      <c r="S188" s="221">
        <v>0</v>
      </c>
      <c r="T188" s="22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3" t="s">
        <v>126</v>
      </c>
      <c r="AT188" s="223" t="s">
        <v>122</v>
      </c>
      <c r="AU188" s="223" t="s">
        <v>127</v>
      </c>
      <c r="AY188" s="14" t="s">
        <v>118</v>
      </c>
      <c r="BE188" s="224">
        <f>IF(N188="základná",J188,0)</f>
        <v>0</v>
      </c>
      <c r="BF188" s="224">
        <f>IF(N188="znížená",J188,0)</f>
        <v>0</v>
      </c>
      <c r="BG188" s="224">
        <f>IF(N188="zákl. prenesená",J188,0)</f>
        <v>0</v>
      </c>
      <c r="BH188" s="224">
        <f>IF(N188="zníž. prenesená",J188,0)</f>
        <v>0</v>
      </c>
      <c r="BI188" s="224">
        <f>IF(N188="nulová",J188,0)</f>
        <v>0</v>
      </c>
      <c r="BJ188" s="14" t="s">
        <v>127</v>
      </c>
      <c r="BK188" s="224">
        <f>ROUND(I188*H188,2)</f>
        <v>0</v>
      </c>
      <c r="BL188" s="14" t="s">
        <v>126</v>
      </c>
      <c r="BM188" s="223" t="s">
        <v>319</v>
      </c>
    </row>
    <row r="189" s="2" customFormat="1" ht="14.4" customHeight="1">
      <c r="A189" s="35"/>
      <c r="B189" s="36"/>
      <c r="C189" s="225" t="s">
        <v>320</v>
      </c>
      <c r="D189" s="225" t="s">
        <v>145</v>
      </c>
      <c r="E189" s="226" t="s">
        <v>321</v>
      </c>
      <c r="F189" s="227" t="s">
        <v>322</v>
      </c>
      <c r="G189" s="228" t="s">
        <v>230</v>
      </c>
      <c r="H189" s="229">
        <v>660.38999999999999</v>
      </c>
      <c r="I189" s="229"/>
      <c r="J189" s="230">
        <f>ROUND(I189*H189,2)</f>
        <v>0</v>
      </c>
      <c r="K189" s="231"/>
      <c r="L189" s="232"/>
      <c r="M189" s="233" t="s">
        <v>1</v>
      </c>
      <c r="N189" s="234" t="s">
        <v>39</v>
      </c>
      <c r="O189" s="88"/>
      <c r="P189" s="221">
        <f>O189*H189</f>
        <v>0</v>
      </c>
      <c r="Q189" s="221">
        <v>0.085000000000000006</v>
      </c>
      <c r="R189" s="221">
        <f>Q189*H189</f>
        <v>56.133150000000001</v>
      </c>
      <c r="S189" s="221">
        <v>0</v>
      </c>
      <c r="T189" s="22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3" t="s">
        <v>149</v>
      </c>
      <c r="AT189" s="223" t="s">
        <v>145</v>
      </c>
      <c r="AU189" s="223" t="s">
        <v>127</v>
      </c>
      <c r="AY189" s="14" t="s">
        <v>118</v>
      </c>
      <c r="BE189" s="224">
        <f>IF(N189="základná",J189,0)</f>
        <v>0</v>
      </c>
      <c r="BF189" s="224">
        <f>IF(N189="znížená",J189,0)</f>
        <v>0</v>
      </c>
      <c r="BG189" s="224">
        <f>IF(N189="zákl. prenesená",J189,0)</f>
        <v>0</v>
      </c>
      <c r="BH189" s="224">
        <f>IF(N189="zníž. prenesená",J189,0)</f>
        <v>0</v>
      </c>
      <c r="BI189" s="224">
        <f>IF(N189="nulová",J189,0)</f>
        <v>0</v>
      </c>
      <c r="BJ189" s="14" t="s">
        <v>127</v>
      </c>
      <c r="BK189" s="224">
        <f>ROUND(I189*H189,2)</f>
        <v>0</v>
      </c>
      <c r="BL189" s="14" t="s">
        <v>126</v>
      </c>
      <c r="BM189" s="223" t="s">
        <v>323</v>
      </c>
    </row>
    <row r="190" s="12" customFormat="1" ht="22.8" customHeight="1">
      <c r="A190" s="12"/>
      <c r="B190" s="196"/>
      <c r="C190" s="197"/>
      <c r="D190" s="198" t="s">
        <v>72</v>
      </c>
      <c r="E190" s="210" t="s">
        <v>324</v>
      </c>
      <c r="F190" s="210" t="s">
        <v>325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SUM(P191:P202)</f>
        <v>0</v>
      </c>
      <c r="Q190" s="204"/>
      <c r="R190" s="205">
        <f>SUM(R191:R202)</f>
        <v>0.66843439999999998</v>
      </c>
      <c r="S190" s="204"/>
      <c r="T190" s="206">
        <f>SUM(T191:T202)</f>
        <v>40.930799999999998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81</v>
      </c>
      <c r="AT190" s="208" t="s">
        <v>72</v>
      </c>
      <c r="AU190" s="208" t="s">
        <v>81</v>
      </c>
      <c r="AY190" s="207" t="s">
        <v>118</v>
      </c>
      <c r="BK190" s="209">
        <f>SUM(BK191:BK202)</f>
        <v>0</v>
      </c>
    </row>
    <row r="191" s="2" customFormat="1" ht="24.15" customHeight="1">
      <c r="A191" s="35"/>
      <c r="B191" s="36"/>
      <c r="C191" s="212" t="s">
        <v>326</v>
      </c>
      <c r="D191" s="212" t="s">
        <v>122</v>
      </c>
      <c r="E191" s="213" t="s">
        <v>327</v>
      </c>
      <c r="F191" s="214" t="s">
        <v>328</v>
      </c>
      <c r="G191" s="215" t="s">
        <v>138</v>
      </c>
      <c r="H191" s="216">
        <v>114.5</v>
      </c>
      <c r="I191" s="216"/>
      <c r="J191" s="217">
        <f>ROUND(I191*H191,2)</f>
        <v>0</v>
      </c>
      <c r="K191" s="218"/>
      <c r="L191" s="41"/>
      <c r="M191" s="219" t="s">
        <v>1</v>
      </c>
      <c r="N191" s="220" t="s">
        <v>39</v>
      </c>
      <c r="O191" s="88"/>
      <c r="P191" s="221">
        <f>O191*H191</f>
        <v>0</v>
      </c>
      <c r="Q191" s="221">
        <v>0.00013999999999999999</v>
      </c>
      <c r="R191" s="221">
        <f>Q191*H191</f>
        <v>0.016029999999999999</v>
      </c>
      <c r="S191" s="221">
        <v>0</v>
      </c>
      <c r="T191" s="22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3" t="s">
        <v>81</v>
      </c>
      <c r="AT191" s="223" t="s">
        <v>122</v>
      </c>
      <c r="AU191" s="223" t="s">
        <v>127</v>
      </c>
      <c r="AY191" s="14" t="s">
        <v>118</v>
      </c>
      <c r="BE191" s="224">
        <f>IF(N191="základná",J191,0)</f>
        <v>0</v>
      </c>
      <c r="BF191" s="224">
        <f>IF(N191="znížená",J191,0)</f>
        <v>0</v>
      </c>
      <c r="BG191" s="224">
        <f>IF(N191="zákl. prenesená",J191,0)</f>
        <v>0</v>
      </c>
      <c r="BH191" s="224">
        <f>IF(N191="zníž. prenesená",J191,0)</f>
        <v>0</v>
      </c>
      <c r="BI191" s="224">
        <f>IF(N191="nulová",J191,0)</f>
        <v>0</v>
      </c>
      <c r="BJ191" s="14" t="s">
        <v>127</v>
      </c>
      <c r="BK191" s="224">
        <f>ROUND(I191*H191,2)</f>
        <v>0</v>
      </c>
      <c r="BL191" s="14" t="s">
        <v>81</v>
      </c>
      <c r="BM191" s="223" t="s">
        <v>329</v>
      </c>
    </row>
    <row r="192" s="2" customFormat="1" ht="24.15" customHeight="1">
      <c r="A192" s="35"/>
      <c r="B192" s="36"/>
      <c r="C192" s="212" t="s">
        <v>330</v>
      </c>
      <c r="D192" s="212" t="s">
        <v>122</v>
      </c>
      <c r="E192" s="213" t="s">
        <v>331</v>
      </c>
      <c r="F192" s="214" t="s">
        <v>332</v>
      </c>
      <c r="G192" s="215" t="s">
        <v>138</v>
      </c>
      <c r="H192" s="216">
        <v>57.299999999999997</v>
      </c>
      <c r="I192" s="216"/>
      <c r="J192" s="217">
        <f>ROUND(I192*H192,2)</f>
        <v>0</v>
      </c>
      <c r="K192" s="218"/>
      <c r="L192" s="41"/>
      <c r="M192" s="219" t="s">
        <v>1</v>
      </c>
      <c r="N192" s="220" t="s">
        <v>39</v>
      </c>
      <c r="O192" s="88"/>
      <c r="P192" s="221">
        <f>O192*H192</f>
        <v>0</v>
      </c>
      <c r="Q192" s="221">
        <v>0.00013999999999999999</v>
      </c>
      <c r="R192" s="221">
        <f>Q192*H192</f>
        <v>0.0080219999999999996</v>
      </c>
      <c r="S192" s="221">
        <v>0</v>
      </c>
      <c r="T192" s="22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3" t="s">
        <v>81</v>
      </c>
      <c r="AT192" s="223" t="s">
        <v>122</v>
      </c>
      <c r="AU192" s="223" t="s">
        <v>127</v>
      </c>
      <c r="AY192" s="14" t="s">
        <v>118</v>
      </c>
      <c r="BE192" s="224">
        <f>IF(N192="základná",J192,0)</f>
        <v>0</v>
      </c>
      <c r="BF192" s="224">
        <f>IF(N192="znížená",J192,0)</f>
        <v>0</v>
      </c>
      <c r="BG192" s="224">
        <f>IF(N192="zákl. prenesená",J192,0)</f>
        <v>0</v>
      </c>
      <c r="BH192" s="224">
        <f>IF(N192="zníž. prenesená",J192,0)</f>
        <v>0</v>
      </c>
      <c r="BI192" s="224">
        <f>IF(N192="nulová",J192,0)</f>
        <v>0</v>
      </c>
      <c r="BJ192" s="14" t="s">
        <v>127</v>
      </c>
      <c r="BK192" s="224">
        <f>ROUND(I192*H192,2)</f>
        <v>0</v>
      </c>
      <c r="BL192" s="14" t="s">
        <v>81</v>
      </c>
      <c r="BM192" s="223" t="s">
        <v>333</v>
      </c>
    </row>
    <row r="193" s="2" customFormat="1" ht="24.15" customHeight="1">
      <c r="A193" s="35"/>
      <c r="B193" s="36"/>
      <c r="C193" s="225" t="s">
        <v>334</v>
      </c>
      <c r="D193" s="225" t="s">
        <v>145</v>
      </c>
      <c r="E193" s="226" t="s">
        <v>335</v>
      </c>
      <c r="F193" s="227" t="s">
        <v>336</v>
      </c>
      <c r="G193" s="228" t="s">
        <v>148</v>
      </c>
      <c r="H193" s="229">
        <v>483.42000000000002</v>
      </c>
      <c r="I193" s="229"/>
      <c r="J193" s="230">
        <f>ROUND(I193*H193,2)</f>
        <v>0</v>
      </c>
      <c r="K193" s="231"/>
      <c r="L193" s="232"/>
      <c r="M193" s="233" t="s">
        <v>1</v>
      </c>
      <c r="N193" s="234" t="s">
        <v>39</v>
      </c>
      <c r="O193" s="88"/>
      <c r="P193" s="221">
        <f>O193*H193</f>
        <v>0</v>
      </c>
      <c r="Q193" s="221">
        <v>0.001</v>
      </c>
      <c r="R193" s="221">
        <f>Q193*H193</f>
        <v>0.48342000000000002</v>
      </c>
      <c r="S193" s="221">
        <v>0</v>
      </c>
      <c r="T193" s="222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3" t="s">
        <v>127</v>
      </c>
      <c r="AT193" s="223" t="s">
        <v>145</v>
      </c>
      <c r="AU193" s="223" t="s">
        <v>127</v>
      </c>
      <c r="AY193" s="14" t="s">
        <v>118</v>
      </c>
      <c r="BE193" s="224">
        <f>IF(N193="základná",J193,0)</f>
        <v>0</v>
      </c>
      <c r="BF193" s="224">
        <f>IF(N193="znížená",J193,0)</f>
        <v>0</v>
      </c>
      <c r="BG193" s="224">
        <f>IF(N193="zákl. prenesená",J193,0)</f>
        <v>0</v>
      </c>
      <c r="BH193" s="224">
        <f>IF(N193="zníž. prenesená",J193,0)</f>
        <v>0</v>
      </c>
      <c r="BI193" s="224">
        <f>IF(N193="nulová",J193,0)</f>
        <v>0</v>
      </c>
      <c r="BJ193" s="14" t="s">
        <v>127</v>
      </c>
      <c r="BK193" s="224">
        <f>ROUND(I193*H193,2)</f>
        <v>0</v>
      </c>
      <c r="BL193" s="14" t="s">
        <v>81</v>
      </c>
      <c r="BM193" s="223" t="s">
        <v>337</v>
      </c>
    </row>
    <row r="194" s="2" customFormat="1" ht="24.15" customHeight="1">
      <c r="A194" s="35"/>
      <c r="B194" s="36"/>
      <c r="C194" s="212" t="s">
        <v>338</v>
      </c>
      <c r="D194" s="212" t="s">
        <v>122</v>
      </c>
      <c r="E194" s="213" t="s">
        <v>339</v>
      </c>
      <c r="F194" s="214" t="s">
        <v>340</v>
      </c>
      <c r="G194" s="215" t="s">
        <v>138</v>
      </c>
      <c r="H194" s="216">
        <v>161.30000000000001</v>
      </c>
      <c r="I194" s="216"/>
      <c r="J194" s="217">
        <f>ROUND(I194*H194,2)</f>
        <v>0</v>
      </c>
      <c r="K194" s="218"/>
      <c r="L194" s="41"/>
      <c r="M194" s="219" t="s">
        <v>1</v>
      </c>
      <c r="N194" s="220" t="s">
        <v>39</v>
      </c>
      <c r="O194" s="88"/>
      <c r="P194" s="221">
        <f>O194*H194</f>
        <v>0</v>
      </c>
      <c r="Q194" s="221">
        <v>0.00032000000000000003</v>
      </c>
      <c r="R194" s="221">
        <f>Q194*H194</f>
        <v>0.051616000000000009</v>
      </c>
      <c r="S194" s="221">
        <v>0</v>
      </c>
      <c r="T194" s="22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3" t="s">
        <v>81</v>
      </c>
      <c r="AT194" s="223" t="s">
        <v>122</v>
      </c>
      <c r="AU194" s="223" t="s">
        <v>127</v>
      </c>
      <c r="AY194" s="14" t="s">
        <v>118</v>
      </c>
      <c r="BE194" s="224">
        <f>IF(N194="základná",J194,0)</f>
        <v>0</v>
      </c>
      <c r="BF194" s="224">
        <f>IF(N194="znížená",J194,0)</f>
        <v>0</v>
      </c>
      <c r="BG194" s="224">
        <f>IF(N194="zákl. prenesená",J194,0)</f>
        <v>0</v>
      </c>
      <c r="BH194" s="224">
        <f>IF(N194="zníž. prenesená",J194,0)</f>
        <v>0</v>
      </c>
      <c r="BI194" s="224">
        <f>IF(N194="nulová",J194,0)</f>
        <v>0</v>
      </c>
      <c r="BJ194" s="14" t="s">
        <v>127</v>
      </c>
      <c r="BK194" s="224">
        <f>ROUND(I194*H194,2)</f>
        <v>0</v>
      </c>
      <c r="BL194" s="14" t="s">
        <v>81</v>
      </c>
      <c r="BM194" s="223" t="s">
        <v>341</v>
      </c>
    </row>
    <row r="195" s="2" customFormat="1" ht="14.4" customHeight="1">
      <c r="A195" s="35"/>
      <c r="B195" s="36"/>
      <c r="C195" s="225" t="s">
        <v>342</v>
      </c>
      <c r="D195" s="225" t="s">
        <v>145</v>
      </c>
      <c r="E195" s="226" t="s">
        <v>343</v>
      </c>
      <c r="F195" s="227" t="s">
        <v>344</v>
      </c>
      <c r="G195" s="228" t="s">
        <v>148</v>
      </c>
      <c r="H195" s="229">
        <v>96.780000000000001</v>
      </c>
      <c r="I195" s="229"/>
      <c r="J195" s="230">
        <f>ROUND(I195*H195,2)</f>
        <v>0</v>
      </c>
      <c r="K195" s="231"/>
      <c r="L195" s="232"/>
      <c r="M195" s="233" t="s">
        <v>1</v>
      </c>
      <c r="N195" s="234" t="s">
        <v>39</v>
      </c>
      <c r="O195" s="88"/>
      <c r="P195" s="221">
        <f>O195*H195</f>
        <v>0</v>
      </c>
      <c r="Q195" s="221">
        <v>0.001</v>
      </c>
      <c r="R195" s="221">
        <f>Q195*H195</f>
        <v>0.096780000000000005</v>
      </c>
      <c r="S195" s="221">
        <v>0</v>
      </c>
      <c r="T195" s="22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3" t="s">
        <v>149</v>
      </c>
      <c r="AT195" s="223" t="s">
        <v>145</v>
      </c>
      <c r="AU195" s="223" t="s">
        <v>127</v>
      </c>
      <c r="AY195" s="14" t="s">
        <v>118</v>
      </c>
      <c r="BE195" s="224">
        <f>IF(N195="základná",J195,0)</f>
        <v>0</v>
      </c>
      <c r="BF195" s="224">
        <f>IF(N195="znížená",J195,0)</f>
        <v>0</v>
      </c>
      <c r="BG195" s="224">
        <f>IF(N195="zákl. prenesená",J195,0)</f>
        <v>0</v>
      </c>
      <c r="BH195" s="224">
        <f>IF(N195="zníž. prenesená",J195,0)</f>
        <v>0</v>
      </c>
      <c r="BI195" s="224">
        <f>IF(N195="nulová",J195,0)</f>
        <v>0</v>
      </c>
      <c r="BJ195" s="14" t="s">
        <v>127</v>
      </c>
      <c r="BK195" s="224">
        <f>ROUND(I195*H195,2)</f>
        <v>0</v>
      </c>
      <c r="BL195" s="14" t="s">
        <v>126</v>
      </c>
      <c r="BM195" s="223" t="s">
        <v>345</v>
      </c>
    </row>
    <row r="196" s="2" customFormat="1" ht="24.15" customHeight="1">
      <c r="A196" s="35"/>
      <c r="B196" s="36"/>
      <c r="C196" s="212" t="s">
        <v>346</v>
      </c>
      <c r="D196" s="212" t="s">
        <v>122</v>
      </c>
      <c r="E196" s="213" t="s">
        <v>347</v>
      </c>
      <c r="F196" s="214" t="s">
        <v>348</v>
      </c>
      <c r="G196" s="215" t="s">
        <v>162</v>
      </c>
      <c r="H196" s="216">
        <v>36</v>
      </c>
      <c r="I196" s="216"/>
      <c r="J196" s="217">
        <f>ROUND(I196*H196,2)</f>
        <v>0</v>
      </c>
      <c r="K196" s="218"/>
      <c r="L196" s="41"/>
      <c r="M196" s="219" t="s">
        <v>1</v>
      </c>
      <c r="N196" s="220" t="s">
        <v>39</v>
      </c>
      <c r="O196" s="88"/>
      <c r="P196" s="221">
        <f>O196*H196</f>
        <v>0</v>
      </c>
      <c r="Q196" s="221">
        <v>0</v>
      </c>
      <c r="R196" s="221">
        <f>Q196*H196</f>
        <v>0</v>
      </c>
      <c r="S196" s="221">
        <v>0</v>
      </c>
      <c r="T196" s="222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3" t="s">
        <v>126</v>
      </c>
      <c r="AT196" s="223" t="s">
        <v>122</v>
      </c>
      <c r="AU196" s="223" t="s">
        <v>127</v>
      </c>
      <c r="AY196" s="14" t="s">
        <v>118</v>
      </c>
      <c r="BE196" s="224">
        <f>IF(N196="základná",J196,0)</f>
        <v>0</v>
      </c>
      <c r="BF196" s="224">
        <f>IF(N196="znížená",J196,0)</f>
        <v>0</v>
      </c>
      <c r="BG196" s="224">
        <f>IF(N196="zákl. prenesená",J196,0)</f>
        <v>0</v>
      </c>
      <c r="BH196" s="224">
        <f>IF(N196="zníž. prenesená",J196,0)</f>
        <v>0</v>
      </c>
      <c r="BI196" s="224">
        <f>IF(N196="nulová",J196,0)</f>
        <v>0</v>
      </c>
      <c r="BJ196" s="14" t="s">
        <v>127</v>
      </c>
      <c r="BK196" s="224">
        <f>ROUND(I196*H196,2)</f>
        <v>0</v>
      </c>
      <c r="BL196" s="14" t="s">
        <v>126</v>
      </c>
      <c r="BM196" s="223" t="s">
        <v>349</v>
      </c>
    </row>
    <row r="197" s="2" customFormat="1" ht="24.15" customHeight="1">
      <c r="A197" s="35"/>
      <c r="B197" s="36"/>
      <c r="C197" s="212" t="s">
        <v>350</v>
      </c>
      <c r="D197" s="212" t="s">
        <v>122</v>
      </c>
      <c r="E197" s="213" t="s">
        <v>351</v>
      </c>
      <c r="F197" s="214" t="s">
        <v>352</v>
      </c>
      <c r="G197" s="215" t="s">
        <v>138</v>
      </c>
      <c r="H197" s="216">
        <v>36</v>
      </c>
      <c r="I197" s="216"/>
      <c r="J197" s="217">
        <f>ROUND(I197*H197,2)</f>
        <v>0</v>
      </c>
      <c r="K197" s="218"/>
      <c r="L197" s="41"/>
      <c r="M197" s="219" t="s">
        <v>1</v>
      </c>
      <c r="N197" s="220" t="s">
        <v>39</v>
      </c>
      <c r="O197" s="88"/>
      <c r="P197" s="221">
        <f>O197*H197</f>
        <v>0</v>
      </c>
      <c r="Q197" s="221">
        <v>0</v>
      </c>
      <c r="R197" s="221">
        <f>Q197*H197</f>
        <v>0</v>
      </c>
      <c r="S197" s="221">
        <v>0.18099999999999999</v>
      </c>
      <c r="T197" s="222">
        <f>S197*H197</f>
        <v>6.516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3" t="s">
        <v>126</v>
      </c>
      <c r="AT197" s="223" t="s">
        <v>122</v>
      </c>
      <c r="AU197" s="223" t="s">
        <v>127</v>
      </c>
      <c r="AY197" s="14" t="s">
        <v>118</v>
      </c>
      <c r="BE197" s="224">
        <f>IF(N197="základná",J197,0)</f>
        <v>0</v>
      </c>
      <c r="BF197" s="224">
        <f>IF(N197="znížená",J197,0)</f>
        <v>0</v>
      </c>
      <c r="BG197" s="224">
        <f>IF(N197="zákl. prenesená",J197,0)</f>
        <v>0</v>
      </c>
      <c r="BH197" s="224">
        <f>IF(N197="zníž. prenesená",J197,0)</f>
        <v>0</v>
      </c>
      <c r="BI197" s="224">
        <f>IF(N197="nulová",J197,0)</f>
        <v>0</v>
      </c>
      <c r="BJ197" s="14" t="s">
        <v>127</v>
      </c>
      <c r="BK197" s="224">
        <f>ROUND(I197*H197,2)</f>
        <v>0</v>
      </c>
      <c r="BL197" s="14" t="s">
        <v>126</v>
      </c>
      <c r="BM197" s="223" t="s">
        <v>353</v>
      </c>
    </row>
    <row r="198" s="2" customFormat="1" ht="24.15" customHeight="1">
      <c r="A198" s="35"/>
      <c r="B198" s="36"/>
      <c r="C198" s="212" t="s">
        <v>354</v>
      </c>
      <c r="D198" s="212" t="s">
        <v>122</v>
      </c>
      <c r="E198" s="213" t="s">
        <v>355</v>
      </c>
      <c r="F198" s="214" t="s">
        <v>356</v>
      </c>
      <c r="G198" s="215" t="s">
        <v>125</v>
      </c>
      <c r="H198" s="216">
        <v>14.279999999999999</v>
      </c>
      <c r="I198" s="216"/>
      <c r="J198" s="217">
        <f>ROUND(I198*H198,2)</f>
        <v>0</v>
      </c>
      <c r="K198" s="218"/>
      <c r="L198" s="41"/>
      <c r="M198" s="219" t="s">
        <v>1</v>
      </c>
      <c r="N198" s="220" t="s">
        <v>39</v>
      </c>
      <c r="O198" s="88"/>
      <c r="P198" s="221">
        <f>O198*H198</f>
        <v>0</v>
      </c>
      <c r="Q198" s="221">
        <v>0.00088000000000000003</v>
      </c>
      <c r="R198" s="221">
        <f>Q198*H198</f>
        <v>0.0125664</v>
      </c>
      <c r="S198" s="221">
        <v>2.4100000000000001</v>
      </c>
      <c r="T198" s="222">
        <f>S198*H198</f>
        <v>34.4148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3" t="s">
        <v>126</v>
      </c>
      <c r="AT198" s="223" t="s">
        <v>122</v>
      </c>
      <c r="AU198" s="223" t="s">
        <v>127</v>
      </c>
      <c r="AY198" s="14" t="s">
        <v>118</v>
      </c>
      <c r="BE198" s="224">
        <f>IF(N198="základná",J198,0)</f>
        <v>0</v>
      </c>
      <c r="BF198" s="224">
        <f>IF(N198="znížená",J198,0)</f>
        <v>0</v>
      </c>
      <c r="BG198" s="224">
        <f>IF(N198="zákl. prenesená",J198,0)</f>
        <v>0</v>
      </c>
      <c r="BH198" s="224">
        <f>IF(N198="zníž. prenesená",J198,0)</f>
        <v>0</v>
      </c>
      <c r="BI198" s="224">
        <f>IF(N198="nulová",J198,0)</f>
        <v>0</v>
      </c>
      <c r="BJ198" s="14" t="s">
        <v>127</v>
      </c>
      <c r="BK198" s="224">
        <f>ROUND(I198*H198,2)</f>
        <v>0</v>
      </c>
      <c r="BL198" s="14" t="s">
        <v>126</v>
      </c>
      <c r="BM198" s="223" t="s">
        <v>357</v>
      </c>
    </row>
    <row r="199" s="2" customFormat="1" ht="24.15" customHeight="1">
      <c r="A199" s="35"/>
      <c r="B199" s="36"/>
      <c r="C199" s="212" t="s">
        <v>358</v>
      </c>
      <c r="D199" s="212" t="s">
        <v>122</v>
      </c>
      <c r="E199" s="213" t="s">
        <v>359</v>
      </c>
      <c r="F199" s="214" t="s">
        <v>360</v>
      </c>
      <c r="G199" s="215" t="s">
        <v>191</v>
      </c>
      <c r="H199" s="216">
        <v>40.93</v>
      </c>
      <c r="I199" s="216"/>
      <c r="J199" s="217">
        <f>ROUND(I199*H199,2)</f>
        <v>0</v>
      </c>
      <c r="K199" s="218"/>
      <c r="L199" s="41"/>
      <c r="M199" s="219" t="s">
        <v>1</v>
      </c>
      <c r="N199" s="220" t="s">
        <v>39</v>
      </c>
      <c r="O199" s="88"/>
      <c r="P199" s="221">
        <f>O199*H199</f>
        <v>0</v>
      </c>
      <c r="Q199" s="221">
        <v>0</v>
      </c>
      <c r="R199" s="221">
        <f>Q199*H199</f>
        <v>0</v>
      </c>
      <c r="S199" s="221">
        <v>0</v>
      </c>
      <c r="T199" s="222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3" t="s">
        <v>126</v>
      </c>
      <c r="AT199" s="223" t="s">
        <v>122</v>
      </c>
      <c r="AU199" s="223" t="s">
        <v>127</v>
      </c>
      <c r="AY199" s="14" t="s">
        <v>118</v>
      </c>
      <c r="BE199" s="224">
        <f>IF(N199="základná",J199,0)</f>
        <v>0</v>
      </c>
      <c r="BF199" s="224">
        <f>IF(N199="znížená",J199,0)</f>
        <v>0</v>
      </c>
      <c r="BG199" s="224">
        <f>IF(N199="zákl. prenesená",J199,0)</f>
        <v>0</v>
      </c>
      <c r="BH199" s="224">
        <f>IF(N199="zníž. prenesená",J199,0)</f>
        <v>0</v>
      </c>
      <c r="BI199" s="224">
        <f>IF(N199="nulová",J199,0)</f>
        <v>0</v>
      </c>
      <c r="BJ199" s="14" t="s">
        <v>127</v>
      </c>
      <c r="BK199" s="224">
        <f>ROUND(I199*H199,2)</f>
        <v>0</v>
      </c>
      <c r="BL199" s="14" t="s">
        <v>126</v>
      </c>
      <c r="BM199" s="223" t="s">
        <v>361</v>
      </c>
    </row>
    <row r="200" s="2" customFormat="1" ht="24.15" customHeight="1">
      <c r="A200" s="35"/>
      <c r="B200" s="36"/>
      <c r="C200" s="212" t="s">
        <v>362</v>
      </c>
      <c r="D200" s="212" t="s">
        <v>122</v>
      </c>
      <c r="E200" s="213" t="s">
        <v>363</v>
      </c>
      <c r="F200" s="214" t="s">
        <v>364</v>
      </c>
      <c r="G200" s="215" t="s">
        <v>191</v>
      </c>
      <c r="H200" s="216">
        <v>40.93</v>
      </c>
      <c r="I200" s="216"/>
      <c r="J200" s="217">
        <f>ROUND(I200*H200,2)</f>
        <v>0</v>
      </c>
      <c r="K200" s="218"/>
      <c r="L200" s="41"/>
      <c r="M200" s="219" t="s">
        <v>1</v>
      </c>
      <c r="N200" s="220" t="s">
        <v>39</v>
      </c>
      <c r="O200" s="88"/>
      <c r="P200" s="221">
        <f>O200*H200</f>
        <v>0</v>
      </c>
      <c r="Q200" s="221">
        <v>0</v>
      </c>
      <c r="R200" s="221">
        <f>Q200*H200</f>
        <v>0</v>
      </c>
      <c r="S200" s="221">
        <v>0</v>
      </c>
      <c r="T200" s="22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3" t="s">
        <v>126</v>
      </c>
      <c r="AT200" s="223" t="s">
        <v>122</v>
      </c>
      <c r="AU200" s="223" t="s">
        <v>127</v>
      </c>
      <c r="AY200" s="14" t="s">
        <v>118</v>
      </c>
      <c r="BE200" s="224">
        <f>IF(N200="základná",J200,0)</f>
        <v>0</v>
      </c>
      <c r="BF200" s="224">
        <f>IF(N200="znížená",J200,0)</f>
        <v>0</v>
      </c>
      <c r="BG200" s="224">
        <f>IF(N200="zákl. prenesená",J200,0)</f>
        <v>0</v>
      </c>
      <c r="BH200" s="224">
        <f>IF(N200="zníž. prenesená",J200,0)</f>
        <v>0</v>
      </c>
      <c r="BI200" s="224">
        <f>IF(N200="nulová",J200,0)</f>
        <v>0</v>
      </c>
      <c r="BJ200" s="14" t="s">
        <v>127</v>
      </c>
      <c r="BK200" s="224">
        <f>ROUND(I200*H200,2)</f>
        <v>0</v>
      </c>
      <c r="BL200" s="14" t="s">
        <v>126</v>
      </c>
      <c r="BM200" s="223" t="s">
        <v>365</v>
      </c>
    </row>
    <row r="201" s="2" customFormat="1" ht="24.15" customHeight="1">
      <c r="A201" s="35"/>
      <c r="B201" s="36"/>
      <c r="C201" s="212" t="s">
        <v>366</v>
      </c>
      <c r="D201" s="212" t="s">
        <v>122</v>
      </c>
      <c r="E201" s="213" t="s">
        <v>367</v>
      </c>
      <c r="F201" s="214" t="s">
        <v>368</v>
      </c>
      <c r="G201" s="215" t="s">
        <v>191</v>
      </c>
      <c r="H201" s="216">
        <v>40.93</v>
      </c>
      <c r="I201" s="216"/>
      <c r="J201" s="217">
        <f>ROUND(I201*H201,2)</f>
        <v>0</v>
      </c>
      <c r="K201" s="218"/>
      <c r="L201" s="41"/>
      <c r="M201" s="219" t="s">
        <v>1</v>
      </c>
      <c r="N201" s="220" t="s">
        <v>39</v>
      </c>
      <c r="O201" s="88"/>
      <c r="P201" s="221">
        <f>O201*H201</f>
        <v>0</v>
      </c>
      <c r="Q201" s="221">
        <v>0</v>
      </c>
      <c r="R201" s="221">
        <f>Q201*H201</f>
        <v>0</v>
      </c>
      <c r="S201" s="221">
        <v>0</v>
      </c>
      <c r="T201" s="222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3" t="s">
        <v>126</v>
      </c>
      <c r="AT201" s="223" t="s">
        <v>122</v>
      </c>
      <c r="AU201" s="223" t="s">
        <v>127</v>
      </c>
      <c r="AY201" s="14" t="s">
        <v>118</v>
      </c>
      <c r="BE201" s="224">
        <f>IF(N201="základná",J201,0)</f>
        <v>0</v>
      </c>
      <c r="BF201" s="224">
        <f>IF(N201="znížená",J201,0)</f>
        <v>0</v>
      </c>
      <c r="BG201" s="224">
        <f>IF(N201="zákl. prenesená",J201,0)</f>
        <v>0</v>
      </c>
      <c r="BH201" s="224">
        <f>IF(N201="zníž. prenesená",J201,0)</f>
        <v>0</v>
      </c>
      <c r="BI201" s="224">
        <f>IF(N201="nulová",J201,0)</f>
        <v>0</v>
      </c>
      <c r="BJ201" s="14" t="s">
        <v>127</v>
      </c>
      <c r="BK201" s="224">
        <f>ROUND(I201*H201,2)</f>
        <v>0</v>
      </c>
      <c r="BL201" s="14" t="s">
        <v>126</v>
      </c>
      <c r="BM201" s="223" t="s">
        <v>369</v>
      </c>
    </row>
    <row r="202" s="2" customFormat="1" ht="24.15" customHeight="1">
      <c r="A202" s="35"/>
      <c r="B202" s="36"/>
      <c r="C202" s="212" t="s">
        <v>370</v>
      </c>
      <c r="D202" s="212" t="s">
        <v>122</v>
      </c>
      <c r="E202" s="213" t="s">
        <v>371</v>
      </c>
      <c r="F202" s="214" t="s">
        <v>372</v>
      </c>
      <c r="G202" s="215" t="s">
        <v>191</v>
      </c>
      <c r="H202" s="216">
        <v>40.93</v>
      </c>
      <c r="I202" s="216"/>
      <c r="J202" s="217">
        <f>ROUND(I202*H202,2)</f>
        <v>0</v>
      </c>
      <c r="K202" s="218"/>
      <c r="L202" s="41"/>
      <c r="M202" s="219" t="s">
        <v>1</v>
      </c>
      <c r="N202" s="220" t="s">
        <v>39</v>
      </c>
      <c r="O202" s="88"/>
      <c r="P202" s="221">
        <f>O202*H202</f>
        <v>0</v>
      </c>
      <c r="Q202" s="221">
        <v>0</v>
      </c>
      <c r="R202" s="221">
        <f>Q202*H202</f>
        <v>0</v>
      </c>
      <c r="S202" s="221">
        <v>0</v>
      </c>
      <c r="T202" s="22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3" t="s">
        <v>126</v>
      </c>
      <c r="AT202" s="223" t="s">
        <v>122</v>
      </c>
      <c r="AU202" s="223" t="s">
        <v>127</v>
      </c>
      <c r="AY202" s="14" t="s">
        <v>118</v>
      </c>
      <c r="BE202" s="224">
        <f>IF(N202="základná",J202,0)</f>
        <v>0</v>
      </c>
      <c r="BF202" s="224">
        <f>IF(N202="znížená",J202,0)</f>
        <v>0</v>
      </c>
      <c r="BG202" s="224">
        <f>IF(N202="zákl. prenesená",J202,0)</f>
        <v>0</v>
      </c>
      <c r="BH202" s="224">
        <f>IF(N202="zníž. prenesená",J202,0)</f>
        <v>0</v>
      </c>
      <c r="BI202" s="224">
        <f>IF(N202="nulová",J202,0)</f>
        <v>0</v>
      </c>
      <c r="BJ202" s="14" t="s">
        <v>127</v>
      </c>
      <c r="BK202" s="224">
        <f>ROUND(I202*H202,2)</f>
        <v>0</v>
      </c>
      <c r="BL202" s="14" t="s">
        <v>126</v>
      </c>
      <c r="BM202" s="223" t="s">
        <v>373</v>
      </c>
    </row>
    <row r="203" s="12" customFormat="1" ht="22.8" customHeight="1">
      <c r="A203" s="12"/>
      <c r="B203" s="196"/>
      <c r="C203" s="197"/>
      <c r="D203" s="198" t="s">
        <v>72</v>
      </c>
      <c r="E203" s="210" t="s">
        <v>354</v>
      </c>
      <c r="F203" s="210" t="s">
        <v>374</v>
      </c>
      <c r="G203" s="197"/>
      <c r="H203" s="197"/>
      <c r="I203" s="200"/>
      <c r="J203" s="211">
        <f>BK203</f>
        <v>0</v>
      </c>
      <c r="K203" s="197"/>
      <c r="L203" s="202"/>
      <c r="M203" s="203"/>
      <c r="N203" s="204"/>
      <c r="O203" s="204"/>
      <c r="P203" s="205">
        <f>P204</f>
        <v>0</v>
      </c>
      <c r="Q203" s="204"/>
      <c r="R203" s="205">
        <f>R204</f>
        <v>0</v>
      </c>
      <c r="S203" s="204"/>
      <c r="T203" s="206">
        <f>T204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7" t="s">
        <v>81</v>
      </c>
      <c r="AT203" s="208" t="s">
        <v>72</v>
      </c>
      <c r="AU203" s="208" t="s">
        <v>81</v>
      </c>
      <c r="AY203" s="207" t="s">
        <v>118</v>
      </c>
      <c r="BK203" s="209">
        <f>BK204</f>
        <v>0</v>
      </c>
    </row>
    <row r="204" s="2" customFormat="1" ht="24.15" customHeight="1">
      <c r="A204" s="35"/>
      <c r="B204" s="36"/>
      <c r="C204" s="212" t="s">
        <v>375</v>
      </c>
      <c r="D204" s="212" t="s">
        <v>122</v>
      </c>
      <c r="E204" s="213" t="s">
        <v>376</v>
      </c>
      <c r="F204" s="214" t="s">
        <v>377</v>
      </c>
      <c r="G204" s="215" t="s">
        <v>191</v>
      </c>
      <c r="H204" s="216">
        <v>36204.860000000001</v>
      </c>
      <c r="I204" s="216"/>
      <c r="J204" s="217">
        <f>ROUND(I204*H204,2)</f>
        <v>0</v>
      </c>
      <c r="K204" s="218"/>
      <c r="L204" s="41"/>
      <c r="M204" s="219" t="s">
        <v>1</v>
      </c>
      <c r="N204" s="220" t="s">
        <v>39</v>
      </c>
      <c r="O204" s="88"/>
      <c r="P204" s="221">
        <f>O204*H204</f>
        <v>0</v>
      </c>
      <c r="Q204" s="221">
        <v>0</v>
      </c>
      <c r="R204" s="221">
        <f>Q204*H204</f>
        <v>0</v>
      </c>
      <c r="S204" s="221">
        <v>0</v>
      </c>
      <c r="T204" s="222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3" t="s">
        <v>126</v>
      </c>
      <c r="AT204" s="223" t="s">
        <v>122</v>
      </c>
      <c r="AU204" s="223" t="s">
        <v>127</v>
      </c>
      <c r="AY204" s="14" t="s">
        <v>118</v>
      </c>
      <c r="BE204" s="224">
        <f>IF(N204="základná",J204,0)</f>
        <v>0</v>
      </c>
      <c r="BF204" s="224">
        <f>IF(N204="znížená",J204,0)</f>
        <v>0</v>
      </c>
      <c r="BG204" s="224">
        <f>IF(N204="zákl. prenesená",J204,0)</f>
        <v>0</v>
      </c>
      <c r="BH204" s="224">
        <f>IF(N204="zníž. prenesená",J204,0)</f>
        <v>0</v>
      </c>
      <c r="BI204" s="224">
        <f>IF(N204="nulová",J204,0)</f>
        <v>0</v>
      </c>
      <c r="BJ204" s="14" t="s">
        <v>127</v>
      </c>
      <c r="BK204" s="224">
        <f>ROUND(I204*H204,2)</f>
        <v>0</v>
      </c>
      <c r="BL204" s="14" t="s">
        <v>126</v>
      </c>
      <c r="BM204" s="223" t="s">
        <v>378</v>
      </c>
    </row>
    <row r="205" s="12" customFormat="1" ht="25.92" customHeight="1">
      <c r="A205" s="12"/>
      <c r="B205" s="196"/>
      <c r="C205" s="197"/>
      <c r="D205" s="198" t="s">
        <v>72</v>
      </c>
      <c r="E205" s="199" t="s">
        <v>379</v>
      </c>
      <c r="F205" s="199" t="s">
        <v>380</v>
      </c>
      <c r="G205" s="197"/>
      <c r="H205" s="197"/>
      <c r="I205" s="200"/>
      <c r="J205" s="201">
        <f>BK205</f>
        <v>0</v>
      </c>
      <c r="K205" s="197"/>
      <c r="L205" s="202"/>
      <c r="M205" s="203"/>
      <c r="N205" s="204"/>
      <c r="O205" s="204"/>
      <c r="P205" s="205">
        <f>P206+P209</f>
        <v>0</v>
      </c>
      <c r="Q205" s="204"/>
      <c r="R205" s="205">
        <f>R206+R209</f>
        <v>0</v>
      </c>
      <c r="S205" s="204"/>
      <c r="T205" s="206">
        <f>T206+T209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7" t="s">
        <v>225</v>
      </c>
      <c r="AT205" s="208" t="s">
        <v>72</v>
      </c>
      <c r="AU205" s="208" t="s">
        <v>73</v>
      </c>
      <c r="AY205" s="207" t="s">
        <v>118</v>
      </c>
      <c r="BK205" s="209">
        <f>BK206+BK209</f>
        <v>0</v>
      </c>
    </row>
    <row r="206" s="12" customFormat="1" ht="22.8" customHeight="1">
      <c r="A206" s="12"/>
      <c r="B206" s="196"/>
      <c r="C206" s="197"/>
      <c r="D206" s="198" t="s">
        <v>72</v>
      </c>
      <c r="E206" s="210" t="s">
        <v>381</v>
      </c>
      <c r="F206" s="210" t="s">
        <v>382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SUM(P207:P208)</f>
        <v>0</v>
      </c>
      <c r="Q206" s="204"/>
      <c r="R206" s="205">
        <f>SUM(R207:R208)</f>
        <v>0</v>
      </c>
      <c r="S206" s="204"/>
      <c r="T206" s="206">
        <f>SUM(T207:T208)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225</v>
      </c>
      <c r="AT206" s="208" t="s">
        <v>72</v>
      </c>
      <c r="AU206" s="208" t="s">
        <v>81</v>
      </c>
      <c r="AY206" s="207" t="s">
        <v>118</v>
      </c>
      <c r="BK206" s="209">
        <f>SUM(BK207:BK208)</f>
        <v>0</v>
      </c>
    </row>
    <row r="207" s="2" customFormat="1" ht="24.15" customHeight="1">
      <c r="A207" s="35"/>
      <c r="B207" s="36"/>
      <c r="C207" s="212" t="s">
        <v>383</v>
      </c>
      <c r="D207" s="212" t="s">
        <v>122</v>
      </c>
      <c r="E207" s="213" t="s">
        <v>384</v>
      </c>
      <c r="F207" s="214" t="s">
        <v>385</v>
      </c>
      <c r="G207" s="215" t="s">
        <v>386</v>
      </c>
      <c r="H207" s="216">
        <v>9.4000000000000004</v>
      </c>
      <c r="I207" s="216"/>
      <c r="J207" s="217">
        <f>ROUND(I207*H207,2)</f>
        <v>0</v>
      </c>
      <c r="K207" s="218"/>
      <c r="L207" s="41"/>
      <c r="M207" s="219" t="s">
        <v>1</v>
      </c>
      <c r="N207" s="220" t="s">
        <v>39</v>
      </c>
      <c r="O207" s="88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3" t="s">
        <v>387</v>
      </c>
      <c r="AT207" s="223" t="s">
        <v>122</v>
      </c>
      <c r="AU207" s="223" t="s">
        <v>127</v>
      </c>
      <c r="AY207" s="14" t="s">
        <v>118</v>
      </c>
      <c r="BE207" s="224">
        <f>IF(N207="základná",J207,0)</f>
        <v>0</v>
      </c>
      <c r="BF207" s="224">
        <f>IF(N207="znížená",J207,0)</f>
        <v>0</v>
      </c>
      <c r="BG207" s="224">
        <f>IF(N207="zákl. prenesená",J207,0)</f>
        <v>0</v>
      </c>
      <c r="BH207" s="224">
        <f>IF(N207="zníž. prenesená",J207,0)</f>
        <v>0</v>
      </c>
      <c r="BI207" s="224">
        <f>IF(N207="nulová",J207,0)</f>
        <v>0</v>
      </c>
      <c r="BJ207" s="14" t="s">
        <v>127</v>
      </c>
      <c r="BK207" s="224">
        <f>ROUND(I207*H207,2)</f>
        <v>0</v>
      </c>
      <c r="BL207" s="14" t="s">
        <v>387</v>
      </c>
      <c r="BM207" s="223" t="s">
        <v>388</v>
      </c>
    </row>
    <row r="208" s="2" customFormat="1" ht="24.15" customHeight="1">
      <c r="A208" s="35"/>
      <c r="B208" s="36"/>
      <c r="C208" s="212" t="s">
        <v>389</v>
      </c>
      <c r="D208" s="212" t="s">
        <v>122</v>
      </c>
      <c r="E208" s="213" t="s">
        <v>390</v>
      </c>
      <c r="F208" s="214" t="s">
        <v>391</v>
      </c>
      <c r="G208" s="215" t="s">
        <v>386</v>
      </c>
      <c r="H208" s="216">
        <v>9.4000000000000004</v>
      </c>
      <c r="I208" s="216"/>
      <c r="J208" s="217">
        <f>ROUND(I208*H208,2)</f>
        <v>0</v>
      </c>
      <c r="K208" s="218"/>
      <c r="L208" s="41"/>
      <c r="M208" s="219" t="s">
        <v>1</v>
      </c>
      <c r="N208" s="220" t="s">
        <v>39</v>
      </c>
      <c r="O208" s="88"/>
      <c r="P208" s="221">
        <f>O208*H208</f>
        <v>0</v>
      </c>
      <c r="Q208" s="221">
        <v>0</v>
      </c>
      <c r="R208" s="221">
        <f>Q208*H208</f>
        <v>0</v>
      </c>
      <c r="S208" s="221">
        <v>0</v>
      </c>
      <c r="T208" s="222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23" t="s">
        <v>387</v>
      </c>
      <c r="AT208" s="223" t="s">
        <v>122</v>
      </c>
      <c r="AU208" s="223" t="s">
        <v>127</v>
      </c>
      <c r="AY208" s="14" t="s">
        <v>118</v>
      </c>
      <c r="BE208" s="224">
        <f>IF(N208="základná",J208,0)</f>
        <v>0</v>
      </c>
      <c r="BF208" s="224">
        <f>IF(N208="znížená",J208,0)</f>
        <v>0</v>
      </c>
      <c r="BG208" s="224">
        <f>IF(N208="zákl. prenesená",J208,0)</f>
        <v>0</v>
      </c>
      <c r="BH208" s="224">
        <f>IF(N208="zníž. prenesená",J208,0)</f>
        <v>0</v>
      </c>
      <c r="BI208" s="224">
        <f>IF(N208="nulová",J208,0)</f>
        <v>0</v>
      </c>
      <c r="BJ208" s="14" t="s">
        <v>127</v>
      </c>
      <c r="BK208" s="224">
        <f>ROUND(I208*H208,2)</f>
        <v>0</v>
      </c>
      <c r="BL208" s="14" t="s">
        <v>387</v>
      </c>
      <c r="BM208" s="223" t="s">
        <v>392</v>
      </c>
    </row>
    <row r="209" s="12" customFormat="1" ht="22.8" customHeight="1">
      <c r="A209" s="12"/>
      <c r="B209" s="196"/>
      <c r="C209" s="197"/>
      <c r="D209" s="198" t="s">
        <v>72</v>
      </c>
      <c r="E209" s="210" t="s">
        <v>393</v>
      </c>
      <c r="F209" s="210" t="s">
        <v>394</v>
      </c>
      <c r="G209" s="197"/>
      <c r="H209" s="197"/>
      <c r="I209" s="200"/>
      <c r="J209" s="211">
        <f>BK209</f>
        <v>0</v>
      </c>
      <c r="K209" s="197"/>
      <c r="L209" s="202"/>
      <c r="M209" s="203"/>
      <c r="N209" s="204"/>
      <c r="O209" s="204"/>
      <c r="P209" s="205">
        <f>P210</f>
        <v>0</v>
      </c>
      <c r="Q209" s="204"/>
      <c r="R209" s="205">
        <f>R210</f>
        <v>0</v>
      </c>
      <c r="S209" s="204"/>
      <c r="T209" s="206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7" t="s">
        <v>225</v>
      </c>
      <c r="AT209" s="208" t="s">
        <v>72</v>
      </c>
      <c r="AU209" s="208" t="s">
        <v>81</v>
      </c>
      <c r="AY209" s="207" t="s">
        <v>118</v>
      </c>
      <c r="BK209" s="209">
        <f>BK210</f>
        <v>0</v>
      </c>
    </row>
    <row r="210" s="2" customFormat="1" ht="37.8" customHeight="1">
      <c r="A210" s="35"/>
      <c r="B210" s="36"/>
      <c r="C210" s="212" t="s">
        <v>395</v>
      </c>
      <c r="D210" s="212" t="s">
        <v>122</v>
      </c>
      <c r="E210" s="213" t="s">
        <v>396</v>
      </c>
      <c r="F210" s="214" t="s">
        <v>397</v>
      </c>
      <c r="G210" s="215" t="s">
        <v>398</v>
      </c>
      <c r="H210" s="216">
        <v>1</v>
      </c>
      <c r="I210" s="216"/>
      <c r="J210" s="217">
        <f>ROUND(I210*H210,2)</f>
        <v>0</v>
      </c>
      <c r="K210" s="218"/>
      <c r="L210" s="41"/>
      <c r="M210" s="235" t="s">
        <v>1</v>
      </c>
      <c r="N210" s="236" t="s">
        <v>39</v>
      </c>
      <c r="O210" s="237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23" t="s">
        <v>387</v>
      </c>
      <c r="AT210" s="223" t="s">
        <v>122</v>
      </c>
      <c r="AU210" s="223" t="s">
        <v>127</v>
      </c>
      <c r="AY210" s="14" t="s">
        <v>118</v>
      </c>
      <c r="BE210" s="224">
        <f>IF(N210="základná",J210,0)</f>
        <v>0</v>
      </c>
      <c r="BF210" s="224">
        <f>IF(N210="znížená",J210,0)</f>
        <v>0</v>
      </c>
      <c r="BG210" s="224">
        <f>IF(N210="zákl. prenesená",J210,0)</f>
        <v>0</v>
      </c>
      <c r="BH210" s="224">
        <f>IF(N210="zníž. prenesená",J210,0)</f>
        <v>0</v>
      </c>
      <c r="BI210" s="224">
        <f>IF(N210="nulová",J210,0)</f>
        <v>0</v>
      </c>
      <c r="BJ210" s="14" t="s">
        <v>127</v>
      </c>
      <c r="BK210" s="224">
        <f>ROUND(I210*H210,2)</f>
        <v>0</v>
      </c>
      <c r="BL210" s="14" t="s">
        <v>387</v>
      </c>
      <c r="BM210" s="223" t="s">
        <v>399</v>
      </c>
    </row>
    <row r="211" s="2" customFormat="1" ht="6.96" customHeight="1">
      <c r="A211" s="35"/>
      <c r="B211" s="63"/>
      <c r="C211" s="64"/>
      <c r="D211" s="64"/>
      <c r="E211" s="64"/>
      <c r="F211" s="64"/>
      <c r="G211" s="64"/>
      <c r="H211" s="64"/>
      <c r="I211" s="64"/>
      <c r="J211" s="64"/>
      <c r="K211" s="64"/>
      <c r="L211" s="41"/>
      <c r="M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</row>
  </sheetData>
  <sheetProtection sheet="1" autoFilter="0" formatColumns="0" formatRows="0" objects="1" scenarios="1" spinCount="100000" saltValue="UceFrSlyokNo5XDRq1uRiiq2qJ50rUNo75rKatUsVDHSnDHkwwPubZxW7mJXpGruGE+eBF9q1d2kZmoBpM4tVg==" hashValue="P7YyzLvbgGbaeZ4AnqDHmtJIGcz+IJwxf/jQ1YSMQ0bOckGdgM/TUg2C+Lb1RaS0i1CN4Sgw1xEhlo8sNhB1sA==" algorithmName="SHA-512" password="CC35"/>
  <autoFilter ref="C131:K210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Simon-Dell</dc:creator>
  <cp:lastModifiedBy>Simon-Dell</cp:lastModifiedBy>
  <dcterms:created xsi:type="dcterms:W3CDTF">2021-01-29T15:01:42Z</dcterms:created>
  <dcterms:modified xsi:type="dcterms:W3CDTF">2021-01-29T15:01:44Z</dcterms:modified>
</cp:coreProperties>
</file>