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erova\Documents\"/>
    </mc:Choice>
  </mc:AlternateContent>
  <bookViews>
    <workbookView xWindow="0" yWindow="0" windowWidth="18060" windowHeight="6090" firstSheet="5" activeTab="8"/>
  </bookViews>
  <sheets>
    <sheet name="Rekapitulácia stavby" sheetId="1" r:id="rId1"/>
    <sheet name="PS01.1 - Strone-technolog..." sheetId="2" r:id="rId2"/>
    <sheet name="PS01.2 - Elektrická inšta..." sheetId="3" r:id="rId3"/>
    <sheet name="PS01.3 - Vnútorný rozvod ..." sheetId="4" r:id="rId4"/>
    <sheet name="PS01.4 - Rekonštruckia re..." sheetId="5" r:id="rId5"/>
    <sheet name="SO01 - Teplovodná plynová..." sheetId="6" r:id="rId6"/>
    <sheet name="SO02 - Škola - ÚK" sheetId="7" r:id="rId7"/>
    <sheet name="SO03 - Vonkajší teplovodn..." sheetId="8" r:id="rId8"/>
    <sheet name="SO04 - Kuchyňa a jedáleň ..." sheetId="9" r:id="rId9"/>
  </sheets>
  <definedNames>
    <definedName name="_xlnm._FilterDatabase" localSheetId="1" hidden="1">'PS01.1 - Strone-technolog...'!$C$131:$K$414</definedName>
    <definedName name="_xlnm._FilterDatabase" localSheetId="2" hidden="1">'PS01.2 - Elektrická inšta...'!$C$125:$K$213</definedName>
    <definedName name="_xlnm._FilterDatabase" localSheetId="3" hidden="1">'PS01.3 - Vnútorný rozvod ...'!$C$126:$K$160</definedName>
    <definedName name="_xlnm._FilterDatabase" localSheetId="4" hidden="1">'PS01.4 - Rekonštruckia re...'!$C$130:$K$192</definedName>
    <definedName name="_xlnm._FilterDatabase" localSheetId="5" hidden="1">'SO01 - Teplovodná plynová...'!$C$130:$K$214</definedName>
    <definedName name="_xlnm._FilterDatabase" localSheetId="6" hidden="1">'SO02 - Škola - ÚK'!$C$127:$K$310</definedName>
    <definedName name="_xlnm._FilterDatabase" localSheetId="7" hidden="1">'SO03 - Vonkajší teplovodn...'!$C$129:$K$198</definedName>
    <definedName name="_xlnm._FilterDatabase" localSheetId="8" hidden="1">'SO04 - Kuchyňa a jedáleň ...'!$C$115:$K$230</definedName>
    <definedName name="_xlnm.Print_Titles" localSheetId="1">'PS01.1 - Strone-technolog...'!$131:$131</definedName>
    <definedName name="_xlnm.Print_Titles" localSheetId="2">'PS01.2 - Elektrická inšta...'!$125:$125</definedName>
    <definedName name="_xlnm.Print_Titles" localSheetId="3">'PS01.3 - Vnútorný rozvod ...'!$126:$126</definedName>
    <definedName name="_xlnm.Print_Titles" localSheetId="4">'PS01.4 - Rekonštruckia re...'!$130:$130</definedName>
    <definedName name="_xlnm.Print_Titles" localSheetId="0">'Rekapitulácia stavby'!$92:$92</definedName>
    <definedName name="_xlnm.Print_Titles" localSheetId="5">'SO01 - Teplovodná plynová...'!$130:$130</definedName>
    <definedName name="_xlnm.Print_Titles" localSheetId="6">'SO02 - Škola - ÚK'!$127:$127</definedName>
    <definedName name="_xlnm.Print_Titles" localSheetId="7">'SO03 - Vonkajší teplovodn...'!$129:$129</definedName>
    <definedName name="_xlnm.Print_Titles" localSheetId="8">'SO04 - Kuchyňa a jedáleň ...'!$115:$115</definedName>
    <definedName name="_xlnm.Print_Area" localSheetId="1">'PS01.1 - Strone-technolog...'!$C$4:$J$76,'PS01.1 - Strone-technolog...'!$C$117:$J$414</definedName>
    <definedName name="_xlnm.Print_Area" localSheetId="2">'PS01.2 - Elektrická inšta...'!$C$4:$J$76,'PS01.2 - Elektrická inšta...'!$C$111:$J$213</definedName>
    <definedName name="_xlnm.Print_Area" localSheetId="3">'PS01.3 - Vnútorný rozvod ...'!$C$4:$J$76,'PS01.3 - Vnútorný rozvod ...'!$C$112:$J$160</definedName>
    <definedName name="_xlnm.Print_Area" localSheetId="4">'PS01.4 - Rekonštruckia re...'!$C$4:$J$76,'PS01.4 - Rekonštruckia re...'!$C$116:$J$192</definedName>
    <definedName name="_xlnm.Print_Area" localSheetId="0">'Rekapitulácia stavby'!$D$4:$AO$76,'Rekapitulácia stavby'!$C$82:$AQ$104</definedName>
    <definedName name="_xlnm.Print_Area" localSheetId="5">'SO01 - Teplovodná plynová...'!$C$4:$J$76,'SO01 - Teplovodná plynová...'!$C$118:$J$214</definedName>
    <definedName name="_xlnm.Print_Area" localSheetId="6">'SO02 - Škola - ÚK'!$C$4:$J$76,'SO02 - Škola - ÚK'!$C$115:$J$310</definedName>
    <definedName name="_xlnm.Print_Area" localSheetId="7">'SO03 - Vonkajší teplovodn...'!$C$4:$J$76,'SO03 - Vonkajší teplovodn...'!$C$117:$J$198</definedName>
    <definedName name="_xlnm.Print_Area" localSheetId="8">'SO04 - Kuchyňa a jedáleň ...'!$C$4:$J$76,'SO04 - Kuchyňa a jedáleň ...'!$C$103:$J$230</definedName>
  </definedNames>
  <calcPr calcId="152511"/>
</workbook>
</file>

<file path=xl/calcChain.xml><?xml version="1.0" encoding="utf-8"?>
<calcChain xmlns="http://schemas.openxmlformats.org/spreadsheetml/2006/main">
  <c r="J37" i="9" l="1"/>
  <c r="J36" i="9"/>
  <c r="AY103" i="1"/>
  <c r="J35" i="9"/>
  <c r="AX103" i="1" s="1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BI123" i="9"/>
  <c r="BH123" i="9"/>
  <c r="BG123" i="9"/>
  <c r="BE123" i="9"/>
  <c r="T123" i="9"/>
  <c r="R123" i="9"/>
  <c r="P123" i="9"/>
  <c r="BI122" i="9"/>
  <c r="BH122" i="9"/>
  <c r="BG122" i="9"/>
  <c r="BE122" i="9"/>
  <c r="T122" i="9"/>
  <c r="R122" i="9"/>
  <c r="P122" i="9"/>
  <c r="BI121" i="9"/>
  <c r="BH121" i="9"/>
  <c r="BG121" i="9"/>
  <c r="BE121" i="9"/>
  <c r="T121" i="9"/>
  <c r="R121" i="9"/>
  <c r="P121" i="9"/>
  <c r="BI120" i="9"/>
  <c r="BH120" i="9"/>
  <c r="BG120" i="9"/>
  <c r="BE120" i="9"/>
  <c r="T120" i="9"/>
  <c r="R120" i="9"/>
  <c r="P120" i="9"/>
  <c r="BI119" i="9"/>
  <c r="BH119" i="9"/>
  <c r="BG119" i="9"/>
  <c r="BE119" i="9"/>
  <c r="T119" i="9"/>
  <c r="R119" i="9"/>
  <c r="P119" i="9"/>
  <c r="BI118" i="9"/>
  <c r="BH118" i="9"/>
  <c r="BG118" i="9"/>
  <c r="BE118" i="9"/>
  <c r="T118" i="9"/>
  <c r="R118" i="9"/>
  <c r="P118" i="9"/>
  <c r="BI117" i="9"/>
  <c r="BH117" i="9"/>
  <c r="BG117" i="9"/>
  <c r="BE117" i="9"/>
  <c r="T117" i="9"/>
  <c r="R117" i="9"/>
  <c r="P117" i="9"/>
  <c r="F110" i="9"/>
  <c r="E108" i="9"/>
  <c r="F89" i="9"/>
  <c r="E87" i="9"/>
  <c r="J24" i="9"/>
  <c r="E24" i="9"/>
  <c r="J92" i="9"/>
  <c r="J23" i="9"/>
  <c r="J21" i="9"/>
  <c r="E21" i="9"/>
  <c r="J91" i="9"/>
  <c r="J20" i="9"/>
  <c r="J18" i="9"/>
  <c r="E18" i="9"/>
  <c r="F113" i="9"/>
  <c r="J17" i="9"/>
  <c r="J15" i="9"/>
  <c r="E15" i="9"/>
  <c r="F91" i="9"/>
  <c r="J14" i="9"/>
  <c r="J110" i="9"/>
  <c r="E7" i="9"/>
  <c r="E85" i="9" s="1"/>
  <c r="J37" i="8"/>
  <c r="J36" i="8"/>
  <c r="AY102" i="1"/>
  <c r="J35" i="8"/>
  <c r="AX102" i="1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7" i="8"/>
  <c r="BH147" i="8"/>
  <c r="BG147" i="8"/>
  <c r="BE147" i="8"/>
  <c r="T147" i="8"/>
  <c r="T146" i="8"/>
  <c r="R147" i="8"/>
  <c r="R146" i="8"/>
  <c r="P147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8" i="8"/>
  <c r="BH138" i="8"/>
  <c r="BG138" i="8"/>
  <c r="BE138" i="8"/>
  <c r="T138" i="8"/>
  <c r="T137" i="8"/>
  <c r="R138" i="8"/>
  <c r="R137" i="8"/>
  <c r="P138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F124" i="8"/>
  <c r="E122" i="8"/>
  <c r="F89" i="8"/>
  <c r="E87" i="8"/>
  <c r="J24" i="8"/>
  <c r="E24" i="8"/>
  <c r="J92" i="8"/>
  <c r="J23" i="8"/>
  <c r="J21" i="8"/>
  <c r="E21" i="8"/>
  <c r="J126" i="8"/>
  <c r="J20" i="8"/>
  <c r="J18" i="8"/>
  <c r="E18" i="8"/>
  <c r="F127" i="8"/>
  <c r="J17" i="8"/>
  <c r="J15" i="8"/>
  <c r="E15" i="8"/>
  <c r="F91" i="8"/>
  <c r="J14" i="8"/>
  <c r="J89" i="8"/>
  <c r="E7" i="8"/>
  <c r="E85" i="8" s="1"/>
  <c r="J37" i="7"/>
  <c r="J36" i="7"/>
  <c r="AY101" i="1"/>
  <c r="J35" i="7"/>
  <c r="AX101" i="1" s="1"/>
  <c r="BI310" i="7"/>
  <c r="BH310" i="7"/>
  <c r="BG310" i="7"/>
  <c r="BE310" i="7"/>
  <c r="T310" i="7"/>
  <c r="R310" i="7"/>
  <c r="P310" i="7"/>
  <c r="BI309" i="7"/>
  <c r="BH309" i="7"/>
  <c r="BG309" i="7"/>
  <c r="BE309" i="7"/>
  <c r="T309" i="7"/>
  <c r="R309" i="7"/>
  <c r="P309" i="7"/>
  <c r="BI307" i="7"/>
  <c r="BH307" i="7"/>
  <c r="BG307" i="7"/>
  <c r="BE307" i="7"/>
  <c r="T307" i="7"/>
  <c r="R307" i="7"/>
  <c r="P307" i="7"/>
  <c r="BI306" i="7"/>
  <c r="BH306" i="7"/>
  <c r="BG306" i="7"/>
  <c r="BE306" i="7"/>
  <c r="T306" i="7"/>
  <c r="R306" i="7"/>
  <c r="P306" i="7"/>
  <c r="BI304" i="7"/>
  <c r="BH304" i="7"/>
  <c r="BG304" i="7"/>
  <c r="BE304" i="7"/>
  <c r="T304" i="7"/>
  <c r="R304" i="7"/>
  <c r="P304" i="7"/>
  <c r="BI303" i="7"/>
  <c r="BH303" i="7"/>
  <c r="BG303" i="7"/>
  <c r="BE303" i="7"/>
  <c r="T303" i="7"/>
  <c r="R303" i="7"/>
  <c r="P303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300" i="7"/>
  <c r="BH300" i="7"/>
  <c r="BG300" i="7"/>
  <c r="BE300" i="7"/>
  <c r="T300" i="7"/>
  <c r="R300" i="7"/>
  <c r="P300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6" i="7"/>
  <c r="BH296" i="7"/>
  <c r="BG296" i="7"/>
  <c r="BE296" i="7"/>
  <c r="T296" i="7"/>
  <c r="R296" i="7"/>
  <c r="P296" i="7"/>
  <c r="BI295" i="7"/>
  <c r="BH295" i="7"/>
  <c r="BG295" i="7"/>
  <c r="BE295" i="7"/>
  <c r="T295" i="7"/>
  <c r="R295" i="7"/>
  <c r="P295" i="7"/>
  <c r="BI294" i="7"/>
  <c r="BH294" i="7"/>
  <c r="BG294" i="7"/>
  <c r="BE294" i="7"/>
  <c r="T294" i="7"/>
  <c r="R294" i="7"/>
  <c r="P294" i="7"/>
  <c r="BI293" i="7"/>
  <c r="BH293" i="7"/>
  <c r="BG293" i="7"/>
  <c r="BE293" i="7"/>
  <c r="T293" i="7"/>
  <c r="R293" i="7"/>
  <c r="P293" i="7"/>
  <c r="BI292" i="7"/>
  <c r="BH292" i="7"/>
  <c r="BG292" i="7"/>
  <c r="BE292" i="7"/>
  <c r="T292" i="7"/>
  <c r="R292" i="7"/>
  <c r="P292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5" i="7"/>
  <c r="BH285" i="7"/>
  <c r="BG285" i="7"/>
  <c r="BE285" i="7"/>
  <c r="T285" i="7"/>
  <c r="R285" i="7"/>
  <c r="P285" i="7"/>
  <c r="BI284" i="7"/>
  <c r="BH284" i="7"/>
  <c r="BG284" i="7"/>
  <c r="BE284" i="7"/>
  <c r="T284" i="7"/>
  <c r="R284" i="7"/>
  <c r="P284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6" i="7"/>
  <c r="BH276" i="7"/>
  <c r="BG276" i="7"/>
  <c r="BE276" i="7"/>
  <c r="T276" i="7"/>
  <c r="R276" i="7"/>
  <c r="P276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F122" i="7"/>
  <c r="E120" i="7"/>
  <c r="F89" i="7"/>
  <c r="E87" i="7"/>
  <c r="J24" i="7"/>
  <c r="E24" i="7"/>
  <c r="J92" i="7"/>
  <c r="J23" i="7"/>
  <c r="J21" i="7"/>
  <c r="E21" i="7"/>
  <c r="J124" i="7"/>
  <c r="J20" i="7"/>
  <c r="J18" i="7"/>
  <c r="E18" i="7"/>
  <c r="F125" i="7"/>
  <c r="J17" i="7"/>
  <c r="J15" i="7"/>
  <c r="E15" i="7"/>
  <c r="F91" i="7"/>
  <c r="J14" i="7"/>
  <c r="J122" i="7"/>
  <c r="E7" i="7"/>
  <c r="E85" i="7" s="1"/>
  <c r="J37" i="6"/>
  <c r="J36" i="6"/>
  <c r="AY100" i="1"/>
  <c r="J35" i="6"/>
  <c r="AX100" i="1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79" i="6"/>
  <c r="BH179" i="6"/>
  <c r="BG179" i="6"/>
  <c r="BE179" i="6"/>
  <c r="T179" i="6"/>
  <c r="T178" i="6"/>
  <c r="R179" i="6"/>
  <c r="R178" i="6" s="1"/>
  <c r="P179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F125" i="6"/>
  <c r="E123" i="6"/>
  <c r="F89" i="6"/>
  <c r="E87" i="6"/>
  <c r="J24" i="6"/>
  <c r="E24" i="6"/>
  <c r="J128" i="6"/>
  <c r="J23" i="6"/>
  <c r="J21" i="6"/>
  <c r="E21" i="6"/>
  <c r="J91" i="6"/>
  <c r="J20" i="6"/>
  <c r="J18" i="6"/>
  <c r="E18" i="6"/>
  <c r="F128" i="6"/>
  <c r="J17" i="6"/>
  <c r="J15" i="6"/>
  <c r="E15" i="6"/>
  <c r="F127" i="6"/>
  <c r="J14" i="6"/>
  <c r="J125" i="6"/>
  <c r="E7" i="6"/>
  <c r="E85" i="6" s="1"/>
  <c r="J39" i="5"/>
  <c r="J38" i="5"/>
  <c r="AY99" i="1"/>
  <c r="J37" i="5"/>
  <c r="AX99" i="1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F125" i="5"/>
  <c r="E123" i="5"/>
  <c r="F91" i="5"/>
  <c r="E89" i="5"/>
  <c r="J26" i="5"/>
  <c r="E26" i="5"/>
  <c r="J128" i="5" s="1"/>
  <c r="J25" i="5"/>
  <c r="J23" i="5"/>
  <c r="E23" i="5"/>
  <c r="J127" i="5" s="1"/>
  <c r="J22" i="5"/>
  <c r="J20" i="5"/>
  <c r="E20" i="5"/>
  <c r="F128" i="5" s="1"/>
  <c r="J19" i="5"/>
  <c r="J17" i="5"/>
  <c r="E17" i="5"/>
  <c r="F93" i="5" s="1"/>
  <c r="J16" i="5"/>
  <c r="J91" i="5"/>
  <c r="E7" i="5"/>
  <c r="E85" i="5" s="1"/>
  <c r="J39" i="4"/>
  <c r="J38" i="4"/>
  <c r="AY98" i="1" s="1"/>
  <c r="J37" i="4"/>
  <c r="AX98" i="1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6" i="4"/>
  <c r="BH156" i="4"/>
  <c r="BG156" i="4"/>
  <c r="BE156" i="4"/>
  <c r="T156" i="4"/>
  <c r="T155" i="4"/>
  <c r="R156" i="4"/>
  <c r="R155" i="4" s="1"/>
  <c r="P156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F121" i="4"/>
  <c r="E119" i="4"/>
  <c r="F91" i="4"/>
  <c r="E89" i="4"/>
  <c r="J26" i="4"/>
  <c r="E26" i="4"/>
  <c r="J94" i="4"/>
  <c r="J25" i="4"/>
  <c r="J23" i="4"/>
  <c r="E23" i="4"/>
  <c r="J123" i="4"/>
  <c r="J22" i="4"/>
  <c r="J20" i="4"/>
  <c r="E20" i="4"/>
  <c r="F94" i="4"/>
  <c r="J19" i="4"/>
  <c r="J17" i="4"/>
  <c r="E17" i="4"/>
  <c r="F93" i="4"/>
  <c r="J16" i="4"/>
  <c r="J121" i="4"/>
  <c r="E7" i="4"/>
  <c r="E85" i="4" s="1"/>
  <c r="J39" i="3"/>
  <c r="J38" i="3"/>
  <c r="AY97" i="1"/>
  <c r="J37" i="3"/>
  <c r="AX97" i="1" s="1"/>
  <c r="BI213" i="3"/>
  <c r="BH213" i="3"/>
  <c r="BG213" i="3"/>
  <c r="BE213" i="3"/>
  <c r="T213" i="3"/>
  <c r="T212" i="3"/>
  <c r="R213" i="3"/>
  <c r="R212" i="3" s="1"/>
  <c r="P213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T203" i="3"/>
  <c r="R204" i="3"/>
  <c r="R203" i="3" s="1"/>
  <c r="P204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F120" i="3"/>
  <c r="E118" i="3"/>
  <c r="F91" i="3"/>
  <c r="E89" i="3"/>
  <c r="J26" i="3"/>
  <c r="E26" i="3"/>
  <c r="J123" i="3" s="1"/>
  <c r="J25" i="3"/>
  <c r="J23" i="3"/>
  <c r="E23" i="3"/>
  <c r="J122" i="3" s="1"/>
  <c r="J22" i="3"/>
  <c r="J20" i="3"/>
  <c r="E20" i="3"/>
  <c r="F123" i="3" s="1"/>
  <c r="J19" i="3"/>
  <c r="J17" i="3"/>
  <c r="E17" i="3"/>
  <c r="F122" i="3" s="1"/>
  <c r="J16" i="3"/>
  <c r="J120" i="3"/>
  <c r="E7" i="3"/>
  <c r="E114" i="3" s="1"/>
  <c r="J39" i="2"/>
  <c r="J38" i="2"/>
  <c r="AY96" i="1" s="1"/>
  <c r="J37" i="2"/>
  <c r="AX96" i="1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F126" i="2"/>
  <c r="E124" i="2"/>
  <c r="F91" i="2"/>
  <c r="E89" i="2"/>
  <c r="J26" i="2"/>
  <c r="E26" i="2"/>
  <c r="J129" i="2"/>
  <c r="J25" i="2"/>
  <c r="J23" i="2"/>
  <c r="E23" i="2"/>
  <c r="J93" i="2"/>
  <c r="J22" i="2"/>
  <c r="J20" i="2"/>
  <c r="E20" i="2"/>
  <c r="F129" i="2"/>
  <c r="J19" i="2"/>
  <c r="J17" i="2"/>
  <c r="E17" i="2"/>
  <c r="F128" i="2"/>
  <c r="J16" i="2"/>
  <c r="J126" i="2"/>
  <c r="E7" i="2"/>
  <c r="E85" i="2" s="1"/>
  <c r="L90" i="1"/>
  <c r="AM90" i="1"/>
  <c r="AM89" i="1"/>
  <c r="L89" i="1"/>
  <c r="AM87" i="1"/>
  <c r="L87" i="1"/>
  <c r="L85" i="1"/>
  <c r="L84" i="1"/>
  <c r="J404" i="2"/>
  <c r="J387" i="2"/>
  <c r="BK382" i="2"/>
  <c r="BK370" i="2"/>
  <c r="J364" i="2"/>
  <c r="J360" i="2"/>
  <c r="BK346" i="2"/>
  <c r="BK339" i="2"/>
  <c r="BK332" i="2"/>
  <c r="BK318" i="2"/>
  <c r="BK310" i="2"/>
  <c r="BK304" i="2"/>
  <c r="J299" i="2"/>
  <c r="BK288" i="2"/>
  <c r="BK280" i="2"/>
  <c r="J275" i="2"/>
  <c r="BK266" i="2"/>
  <c r="J263" i="2"/>
  <c r="J254" i="2"/>
  <c r="BK243" i="2"/>
  <c r="J236" i="2"/>
  <c r="J227" i="2"/>
  <c r="J222" i="2"/>
  <c r="J210" i="2"/>
  <c r="BK200" i="2"/>
  <c r="BK188" i="2"/>
  <c r="BK180" i="2"/>
  <c r="BK171" i="2"/>
  <c r="BK163" i="2"/>
  <c r="BK159" i="2"/>
  <c r="BK143" i="2"/>
  <c r="J139" i="2"/>
  <c r="J135" i="2"/>
  <c r="BK405" i="2"/>
  <c r="J398" i="2"/>
  <c r="J389" i="2"/>
  <c r="J381" i="2"/>
  <c r="BK374" i="2"/>
  <c r="J368" i="2"/>
  <c r="J359" i="2"/>
  <c r="BK353" i="2"/>
  <c r="J349" i="2"/>
  <c r="J339" i="2"/>
  <c r="J331" i="2"/>
  <c r="J321" i="2"/>
  <c r="J312" i="2"/>
  <c r="BK308" i="2"/>
  <c r="J297" i="2"/>
  <c r="BK287" i="2"/>
  <c r="J276" i="2"/>
  <c r="BK268" i="2"/>
  <c r="J258" i="2"/>
  <c r="J248" i="2"/>
  <c r="J237" i="2"/>
  <c r="J230" i="2"/>
  <c r="BK224" i="2"/>
  <c r="J215" i="2"/>
  <c r="J203" i="2"/>
  <c r="J197" i="2"/>
  <c r="J188" i="2"/>
  <c r="J181" i="2"/>
  <c r="J168" i="2"/>
  <c r="J155" i="2"/>
  <c r="J151" i="2"/>
  <c r="BK142" i="2"/>
  <c r="J410" i="2"/>
  <c r="J403" i="2"/>
  <c r="BK397" i="2"/>
  <c r="J388" i="2"/>
  <c r="J379" i="2"/>
  <c r="BK367" i="2"/>
  <c r="BK359" i="2"/>
  <c r="BK355" i="2"/>
  <c r="BK350" i="2"/>
  <c r="J346" i="2"/>
  <c r="BK334" i="2"/>
  <c r="BK328" i="2"/>
  <c r="BK323" i="2"/>
  <c r="J320" i="2"/>
  <c r="BK314" i="2"/>
  <c r="BK311" i="2"/>
  <c r="J296" i="2"/>
  <c r="BK290" i="2"/>
  <c r="J274" i="2"/>
  <c r="BK263" i="2"/>
  <c r="BK251" i="2"/>
  <c r="BK240" i="2"/>
  <c r="J234" i="2"/>
  <c r="BK226" i="2"/>
  <c r="BK212" i="2"/>
  <c r="J204" i="2"/>
  <c r="J193" i="2"/>
  <c r="J186" i="2"/>
  <c r="BK182" i="2"/>
  <c r="BK175" i="2"/>
  <c r="BK166" i="2"/>
  <c r="J163" i="2"/>
  <c r="BK154" i="2"/>
  <c r="BK149" i="2"/>
  <c r="BK144" i="2"/>
  <c r="BK136" i="2"/>
  <c r="J414" i="2"/>
  <c r="BK412" i="2"/>
  <c r="BK410" i="2"/>
  <c r="BK406" i="2"/>
  <c r="BK398" i="2"/>
  <c r="J382" i="2"/>
  <c r="J378" i="2"/>
  <c r="BK366" i="2"/>
  <c r="J352" i="2"/>
  <c r="J342" i="2"/>
  <c r="J336" i="2"/>
  <c r="J332" i="2"/>
  <c r="BK320" i="2"/>
  <c r="BK315" i="2"/>
  <c r="BK303" i="2"/>
  <c r="BK299" i="2"/>
  <c r="J292" i="2"/>
  <c r="BK284" i="2"/>
  <c r="J282" i="2"/>
  <c r="J278" i="2"/>
  <c r="BK270" i="2"/>
  <c r="J266" i="2"/>
  <c r="BK255" i="2"/>
  <c r="BK249" i="2"/>
  <c r="J241" i="2"/>
  <c r="BK233" i="2"/>
  <c r="BK223" i="2"/>
  <c r="J213" i="2"/>
  <c r="J205" i="2"/>
  <c r="J196" i="2"/>
  <c r="BK185" i="2"/>
  <c r="BK176" i="2"/>
  <c r="J169" i="2"/>
  <c r="J162" i="2"/>
  <c r="BK152" i="2"/>
  <c r="J142" i="2"/>
  <c r="BK213" i="3"/>
  <c r="J207" i="3"/>
  <c r="J200" i="3"/>
  <c r="J186" i="3"/>
  <c r="J174" i="3"/>
  <c r="BK169" i="3"/>
  <c r="BK159" i="3"/>
  <c r="J150" i="3"/>
  <c r="BK141" i="3"/>
  <c r="BK138" i="3"/>
  <c r="J133" i="3"/>
  <c r="BK209" i="3"/>
  <c r="J199" i="3"/>
  <c r="J193" i="3"/>
  <c r="J187" i="3"/>
  <c r="BK184" i="3"/>
  <c r="BK180" i="3"/>
  <c r="BK170" i="3"/>
  <c r="J163" i="3"/>
  <c r="BK152" i="3"/>
  <c r="J148" i="3"/>
  <c r="J135" i="3"/>
  <c r="J213" i="3"/>
  <c r="BK206" i="3"/>
  <c r="J194" i="3"/>
  <c r="BK188" i="3"/>
  <c r="BK173" i="3"/>
  <c r="BK166" i="3"/>
  <c r="BK160" i="3"/>
  <c r="J157" i="3"/>
  <c r="BK153" i="3"/>
  <c r="J142" i="3"/>
  <c r="J136" i="3"/>
  <c r="J209" i="3"/>
  <c r="BK201" i="3"/>
  <c r="BK195" i="3"/>
  <c r="J181" i="3"/>
  <c r="BK176" i="3"/>
  <c r="J150" i="4"/>
  <c r="J143" i="4"/>
  <c r="BK135" i="4"/>
  <c r="J129" i="4"/>
  <c r="J149" i="4"/>
  <c r="BK142" i="4"/>
  <c r="BK129" i="4"/>
  <c r="BK150" i="4"/>
  <c r="J141" i="4"/>
  <c r="BK159" i="4"/>
  <c r="BK146" i="4"/>
  <c r="J137" i="4"/>
  <c r="BK130" i="4"/>
  <c r="J183" i="5"/>
  <c r="J168" i="5"/>
  <c r="BK161" i="5"/>
  <c r="J146" i="5"/>
  <c r="BK134" i="5"/>
  <c r="J184" i="5"/>
  <c r="J171" i="5"/>
  <c r="BK159" i="5"/>
  <c r="J147" i="5"/>
  <c r="J134" i="5"/>
  <c r="BK182" i="5"/>
  <c r="BK177" i="5"/>
  <c r="BK172" i="5"/>
  <c r="BK168" i="5"/>
  <c r="BK164" i="5"/>
  <c r="J158" i="5"/>
  <c r="J153" i="5"/>
  <c r="BK145" i="5"/>
  <c r="BK137" i="5"/>
  <c r="BK188" i="5"/>
  <c r="J175" i="5"/>
  <c r="J166" i="5"/>
  <c r="J160" i="5"/>
  <c r="BK156" i="5"/>
  <c r="BK147" i="5"/>
  <c r="J189" i="6"/>
  <c r="J164" i="6"/>
  <c r="BK158" i="6"/>
  <c r="J152" i="6"/>
  <c r="J142" i="6"/>
  <c r="BK210" i="6"/>
  <c r="BK198" i="6"/>
  <c r="J184" i="6"/>
  <c r="J173" i="6"/>
  <c r="J169" i="6"/>
  <c r="J165" i="6"/>
  <c r="J158" i="6"/>
  <c r="BK146" i="6"/>
  <c r="J136" i="6"/>
  <c r="J213" i="6"/>
  <c r="BK206" i="6"/>
  <c r="BK202" i="6"/>
  <c r="J195" i="6"/>
  <c r="BK184" i="6"/>
  <c r="J177" i="6"/>
  <c r="BK173" i="6"/>
  <c r="BK166" i="6"/>
  <c r="BK144" i="6"/>
  <c r="J139" i="6"/>
  <c r="BK203" i="6"/>
  <c r="J198" i="6"/>
  <c r="BK194" i="6"/>
  <c r="J190" i="6"/>
  <c r="J187" i="6"/>
  <c r="J176" i="6"/>
  <c r="BK169" i="6"/>
  <c r="BK164" i="6"/>
  <c r="BK156" i="6"/>
  <c r="J147" i="6"/>
  <c r="BK139" i="6"/>
  <c r="J135" i="6"/>
  <c r="J310" i="7"/>
  <c r="BK304" i="7"/>
  <c r="BK293" i="7"/>
  <c r="BK281" i="7"/>
  <c r="BK262" i="7"/>
  <c r="BK254" i="7"/>
  <c r="J246" i="7"/>
  <c r="BK242" i="7"/>
  <c r="BK231" i="7"/>
  <c r="BK227" i="7"/>
  <c r="J213" i="7"/>
  <c r="J197" i="7"/>
  <c r="BK195" i="7"/>
  <c r="BK190" i="7"/>
  <c r="BK182" i="7"/>
  <c r="J176" i="7"/>
  <c r="J167" i="7"/>
  <c r="BK161" i="7"/>
  <c r="J149" i="7"/>
  <c r="J140" i="7"/>
  <c r="J133" i="7"/>
  <c r="J304" i="7"/>
  <c r="BK297" i="7"/>
  <c r="J291" i="7"/>
  <c r="J285" i="7"/>
  <c r="BK279" i="7"/>
  <c r="J272" i="7"/>
  <c r="J255" i="7"/>
  <c r="J244" i="7"/>
  <c r="BK235" i="7"/>
  <c r="BK226" i="7"/>
  <c r="BK220" i="7"/>
  <c r="J208" i="7"/>
  <c r="J198" i="7"/>
  <c r="BK152" i="7"/>
  <c r="BK150" i="7"/>
  <c r="J145" i="7"/>
  <c r="BK135" i="7"/>
  <c r="BK306" i="7"/>
  <c r="J299" i="7"/>
  <c r="J292" i="7"/>
  <c r="BK289" i="7"/>
  <c r="BK284" i="7"/>
  <c r="BK280" i="7"/>
  <c r="BK278" i="7"/>
  <c r="J275" i="7"/>
  <c r="J271" i="7"/>
  <c r="BK267" i="7"/>
  <c r="J262" i="7"/>
  <c r="BK246" i="7"/>
  <c r="J237" i="7"/>
  <c r="J231" i="7"/>
  <c r="J222" i="7"/>
  <c r="J216" i="7"/>
  <c r="BK208" i="7"/>
  <c r="J205" i="7"/>
  <c r="BK200" i="7"/>
  <c r="J194" i="7"/>
  <c r="J188" i="7"/>
  <c r="J182" i="7"/>
  <c r="BK178" i="7"/>
  <c r="BK173" i="7"/>
  <c r="BK159" i="7"/>
  <c r="J147" i="7"/>
  <c r="BK141" i="7"/>
  <c r="BK136" i="7"/>
  <c r="J303" i="7"/>
  <c r="J297" i="7"/>
  <c r="BK288" i="7"/>
  <c r="BK282" i="7"/>
  <c r="BK275" i="7"/>
  <c r="J258" i="7"/>
  <c r="BK252" i="7"/>
  <c r="J240" i="7"/>
  <c r="J229" i="7"/>
  <c r="J219" i="7"/>
  <c r="J212" i="7"/>
  <c r="J204" i="7"/>
  <c r="J200" i="7"/>
  <c r="J190" i="7"/>
  <c r="BK183" i="7"/>
  <c r="BK176" i="7"/>
  <c r="J173" i="7"/>
  <c r="BK169" i="7"/>
  <c r="BK165" i="7"/>
  <c r="J161" i="7"/>
  <c r="J155" i="7"/>
  <c r="BK148" i="7"/>
  <c r="J136" i="7"/>
  <c r="J131" i="7"/>
  <c r="J195" i="8"/>
  <c r="BK188" i="8"/>
  <c r="J176" i="8"/>
  <c r="J160" i="8"/>
  <c r="J156" i="8"/>
  <c r="BK144" i="8"/>
  <c r="BK136" i="8"/>
  <c r="J196" i="8"/>
  <c r="BK184" i="8"/>
  <c r="BK180" i="8"/>
  <c r="BK170" i="8"/>
  <c r="J159" i="8"/>
  <c r="BK153" i="8"/>
  <c r="J133" i="8"/>
  <c r="J189" i="8"/>
  <c r="BK182" i="8"/>
  <c r="J173" i="8"/>
  <c r="BK164" i="8"/>
  <c r="J153" i="8"/>
  <c r="J147" i="8"/>
  <c r="J141" i="8"/>
  <c r="BK196" i="8"/>
  <c r="BK190" i="8"/>
  <c r="BK187" i="8"/>
  <c r="J178" i="8"/>
  <c r="J172" i="8"/>
  <c r="J152" i="8"/>
  <c r="J140" i="8"/>
  <c r="BK227" i="9"/>
  <c r="BK223" i="9"/>
  <c r="J216" i="9"/>
  <c r="BK206" i="9"/>
  <c r="BK199" i="9"/>
  <c r="J190" i="9"/>
  <c r="J186" i="9"/>
  <c r="J183" i="9"/>
  <c r="BK168" i="9"/>
  <c r="BK164" i="9"/>
  <c r="BK156" i="9"/>
  <c r="BK149" i="9"/>
  <c r="J143" i="9"/>
  <c r="J134" i="9"/>
  <c r="BK130" i="9"/>
  <c r="J123" i="9"/>
  <c r="BK226" i="9"/>
  <c r="J215" i="9"/>
  <c r="J208" i="9"/>
  <c r="BK201" i="9"/>
  <c r="BK194" i="9"/>
  <c r="BK182" i="9"/>
  <c r="BK172" i="9"/>
  <c r="J164" i="9"/>
  <c r="J154" i="9"/>
  <c r="J145" i="9"/>
  <c r="BK138" i="9"/>
  <c r="BK129" i="9"/>
  <c r="J118" i="9"/>
  <c r="J223" i="9"/>
  <c r="BK218" i="9"/>
  <c r="BK212" i="9"/>
  <c r="J205" i="9"/>
  <c r="J197" i="9"/>
  <c r="J192" i="9"/>
  <c r="BK186" i="9"/>
  <c r="BK178" i="9"/>
  <c r="J173" i="9"/>
  <c r="J165" i="9"/>
  <c r="J162" i="9"/>
  <c r="J155" i="9"/>
  <c r="J149" i="9"/>
  <c r="BK142" i="9"/>
  <c r="BK134" i="9"/>
  <c r="J129" i="9"/>
  <c r="BK121" i="9"/>
  <c r="J229" i="9"/>
  <c r="J221" i="9"/>
  <c r="BK215" i="9"/>
  <c r="J212" i="9"/>
  <c r="BK210" i="9"/>
  <c r="BK197" i="9"/>
  <c r="BK191" i="9"/>
  <c r="J179" i="9"/>
  <c r="BK173" i="9"/>
  <c r="J167" i="9"/>
  <c r="BK158" i="9"/>
  <c r="J152" i="9"/>
  <c r="BK145" i="9"/>
  <c r="BK137" i="9"/>
  <c r="BK135" i="9"/>
  <c r="BK120" i="9"/>
  <c r="BK401" i="2"/>
  <c r="J386" i="2"/>
  <c r="BK380" i="2"/>
  <c r="J369" i="2"/>
  <c r="BK358" i="2"/>
  <c r="BK343" i="2"/>
  <c r="J335" i="2"/>
  <c r="J314" i="2"/>
  <c r="BK305" i="2"/>
  <c r="BK293" i="2"/>
  <c r="J286" i="2"/>
  <c r="BK277" i="2"/>
  <c r="J270" i="2"/>
  <c r="BK260" i="2"/>
  <c r="J256" i="2"/>
  <c r="BK244" i="2"/>
  <c r="J240" i="2"/>
  <c r="BK230" i="2"/>
  <c r="BK220" i="2"/>
  <c r="BK217" i="2"/>
  <c r="BK207" i="2"/>
  <c r="J199" i="2"/>
  <c r="BK186" i="2"/>
  <c r="J178" i="2"/>
  <c r="BK168" i="2"/>
  <c r="J156" i="2"/>
  <c r="J145" i="2"/>
  <c r="BK138" i="2"/>
  <c r="J406" i="2"/>
  <c r="J400" i="2"/>
  <c r="J391" i="2"/>
  <c r="BK386" i="2"/>
  <c r="BK378" i="2"/>
  <c r="J370" i="2"/>
  <c r="J362" i="2"/>
  <c r="J355" i="2"/>
  <c r="J343" i="2"/>
  <c r="BK335" i="2"/>
  <c r="J322" i="2"/>
  <c r="BK313" i="2"/>
  <c r="BK306" i="2"/>
  <c r="J289" i="2"/>
  <c r="J284" i="2"/>
  <c r="BK273" i="2"/>
  <c r="BK264" i="2"/>
  <c r="BK256" i="2"/>
  <c r="J247" i="2"/>
  <c r="BK234" i="2"/>
  <c r="BK229" i="2"/>
  <c r="BK222" i="2"/>
  <c r="J211" i="2"/>
  <c r="BK201" i="2"/>
  <c r="J194" i="2"/>
  <c r="J183" i="2"/>
  <c r="J171" i="2"/>
  <c r="BK157" i="2"/>
  <c r="J152" i="2"/>
  <c r="J148" i="2"/>
  <c r="BK135" i="2"/>
  <c r="J405" i="2"/>
  <c r="J399" i="2"/>
  <c r="J392" i="2"/>
  <c r="BK381" i="2"/>
  <c r="BK372" i="2"/>
  <c r="BK363" i="2"/>
  <c r="J353" i="2"/>
  <c r="BK341" i="2"/>
  <c r="BK331" i="2"/>
  <c r="J325" i="2"/>
  <c r="J315" i="2"/>
  <c r="J305" i="2"/>
  <c r="J294" i="2"/>
  <c r="BK289" i="2"/>
  <c r="J279" i="2"/>
  <c r="BK267" i="2"/>
  <c r="J261" i="2"/>
  <c r="BK252" i="2"/>
  <c r="J243" i="2"/>
  <c r="BK235" i="2"/>
  <c r="BK221" i="2"/>
  <c r="J214" i="2"/>
  <c r="BK202" i="2"/>
  <c r="BK195" i="2"/>
  <c r="J191" i="2"/>
  <c r="J184" i="2"/>
  <c r="BK174" i="2"/>
  <c r="J167" i="2"/>
  <c r="J161" i="2"/>
  <c r="BK151" i="2"/>
  <c r="J143" i="2"/>
  <c r="J413" i="2"/>
  <c r="J411" i="2"/>
  <c r="J408" i="2"/>
  <c r="BK396" i="2"/>
  <c r="BK385" i="2"/>
  <c r="J377" i="2"/>
  <c r="J372" i="2"/>
  <c r="J363" i="2"/>
  <c r="J348" i="2"/>
  <c r="J341" i="2"/>
  <c r="BK329" i="2"/>
  <c r="BK321" i="2"/>
  <c r="J311" i="2"/>
  <c r="J306" i="2"/>
  <c r="J300" i="2"/>
  <c r="BK296" i="2"/>
  <c r="J290" i="2"/>
  <c r="BK283" i="2"/>
  <c r="BK279" i="2"/>
  <c r="BK271" i="2"/>
  <c r="BK265" i="2"/>
  <c r="BK254" i="2"/>
  <c r="BK247" i="2"/>
  <c r="BK242" i="2"/>
  <c r="BK236" i="2"/>
  <c r="J220" i="2"/>
  <c r="BK206" i="2"/>
  <c r="BK204" i="2"/>
  <c r="J192" i="2"/>
  <c r="J177" i="2"/>
  <c r="J170" i="2"/>
  <c r="J165" i="2"/>
  <c r="BK158" i="2"/>
  <c r="BK147" i="2"/>
  <c r="BK139" i="2"/>
  <c r="J211" i="3"/>
  <c r="BK204" i="3"/>
  <c r="BK192" i="3"/>
  <c r="BK177" i="3"/>
  <c r="J171" i="3"/>
  <c r="BK164" i="3"/>
  <c r="BK154" i="3"/>
  <c r="J143" i="3"/>
  <c r="BK139" i="3"/>
  <c r="BK130" i="3"/>
  <c r="J204" i="3"/>
  <c r="BK196" i="3"/>
  <c r="J189" i="3"/>
  <c r="BK186" i="3"/>
  <c r="BK183" i="3"/>
  <c r="J177" i="3"/>
  <c r="BK168" i="3"/>
  <c r="BK157" i="3"/>
  <c r="J151" i="3"/>
  <c r="BK146" i="3"/>
  <c r="BK131" i="3"/>
  <c r="BK211" i="3"/>
  <c r="BK200" i="3"/>
  <c r="J192" i="3"/>
  <c r="BK181" i="3"/>
  <c r="BK174" i="3"/>
  <c r="BK167" i="3"/>
  <c r="J161" i="3"/>
  <c r="BK158" i="3"/>
  <c r="BK151" i="3"/>
  <c r="J140" i="3"/>
  <c r="BK132" i="3"/>
  <c r="J128" i="3"/>
  <c r="BK207" i="3"/>
  <c r="J197" i="3"/>
  <c r="J190" i="3"/>
  <c r="BK179" i="3"/>
  <c r="J175" i="3"/>
  <c r="J146" i="4"/>
  <c r="BK138" i="4"/>
  <c r="J131" i="4"/>
  <c r="BK154" i="4"/>
  <c r="BK145" i="4"/>
  <c r="BK137" i="4"/>
  <c r="BK156" i="4"/>
  <c r="J147" i="4"/>
  <c r="BK140" i="4"/>
  <c r="J148" i="4"/>
  <c r="J142" i="4"/>
  <c r="J135" i="4"/>
  <c r="J191" i="5"/>
  <c r="J169" i="5"/>
  <c r="J162" i="5"/>
  <c r="J152" i="5"/>
  <c r="BK141" i="5"/>
  <c r="J192" i="5"/>
  <c r="J182" i="5"/>
  <c r="BK175" i="5"/>
  <c r="BK166" i="5"/>
  <c r="J155" i="5"/>
  <c r="J138" i="5"/>
  <c r="J187" i="5"/>
  <c r="J178" i="5"/>
  <c r="BK174" i="5"/>
  <c r="BK169" i="5"/>
  <c r="J165" i="5"/>
  <c r="J157" i="5"/>
  <c r="BK152" i="5"/>
  <c r="BK144" i="5"/>
  <c r="J135" i="5"/>
  <c r="J176" i="5"/>
  <c r="J170" i="5"/>
  <c r="BK162" i="5"/>
  <c r="J150" i="5"/>
  <c r="J139" i="5"/>
  <c r="J214" i="6"/>
  <c r="J204" i="6"/>
  <c r="BK172" i="6"/>
  <c r="J161" i="6"/>
  <c r="BK155" i="6"/>
  <c r="J150" i="6"/>
  <c r="BK213" i="6"/>
  <c r="J206" i="6"/>
  <c r="J188" i="6"/>
  <c r="J183" i="6"/>
  <c r="BK176" i="6"/>
  <c r="BK170" i="6"/>
  <c r="J166" i="6"/>
  <c r="BK159" i="6"/>
  <c r="J151" i="6"/>
  <c r="J144" i="6"/>
  <c r="J134" i="6"/>
  <c r="BK208" i="6"/>
  <c r="J203" i="6"/>
  <c r="J197" i="6"/>
  <c r="BK191" i="6"/>
  <c r="BK182" i="6"/>
  <c r="J174" i="6"/>
  <c r="J157" i="6"/>
  <c r="BK147" i="6"/>
  <c r="J179" i="6"/>
  <c r="J167" i="6"/>
  <c r="BK161" i="6"/>
  <c r="BK149" i="6"/>
  <c r="J146" i="6"/>
  <c r="BK136" i="6"/>
  <c r="J309" i="7"/>
  <c r="BK299" i="7"/>
  <c r="BK283" i="7"/>
  <c r="J263" i="7"/>
  <c r="J257" i="7"/>
  <c r="BK250" i="7"/>
  <c r="BK239" i="7"/>
  <c r="BK229" i="7"/>
  <c r="BK215" i="7"/>
  <c r="BK210" i="7"/>
  <c r="BK194" i="7"/>
  <c r="J189" i="7"/>
  <c r="J184" i="7"/>
  <c r="J178" i="7"/>
  <c r="J168" i="7"/>
  <c r="BK164" i="7"/>
  <c r="J158" i="7"/>
  <c r="J143" i="7"/>
  <c r="BK138" i="7"/>
  <c r="BK131" i="7"/>
  <c r="J301" i="7"/>
  <c r="BK294" i="7"/>
  <c r="J289" i="7"/>
  <c r="J280" i="7"/>
  <c r="BK274" i="7"/>
  <c r="BK266" i="7"/>
  <c r="BK253" i="7"/>
  <c r="J242" i="7"/>
  <c r="BK234" i="7"/>
  <c r="J228" i="7"/>
  <c r="J224" i="7"/>
  <c r="BK219" i="7"/>
  <c r="J209" i="7"/>
  <c r="BK202" i="7"/>
  <c r="BK154" i="7"/>
  <c r="BK147" i="7"/>
  <c r="J141" i="7"/>
  <c r="BK134" i="7"/>
  <c r="J302" i="7"/>
  <c r="J298" i="7"/>
  <c r="BK291" i="7"/>
  <c r="J288" i="7"/>
  <c r="J282" i="7"/>
  <c r="J281" i="7"/>
  <c r="BK276" i="7"/>
  <c r="BK272" i="7"/>
  <c r="BK268" i="7"/>
  <c r="BK263" i="7"/>
  <c r="J249" i="7"/>
  <c r="BK240" i="7"/>
  <c r="J232" i="7"/>
  <c r="J220" i="7"/>
  <c r="J207" i="7"/>
  <c r="BK204" i="7"/>
  <c r="BK196" i="7"/>
  <c r="BK189" i="7"/>
  <c r="BK184" i="7"/>
  <c r="BK180" i="7"/>
  <c r="BK175" i="7"/>
  <c r="J162" i="7"/>
  <c r="J156" i="7"/>
  <c r="BK139" i="7"/>
  <c r="J130" i="7"/>
  <c r="BK300" i="7"/>
  <c r="BK286" i="7"/>
  <c r="J274" i="7"/>
  <c r="J268" i="7"/>
  <c r="BK257" i="7"/>
  <c r="BK244" i="7"/>
  <c r="BK236" i="7"/>
  <c r="J226" i="7"/>
  <c r="BK218" i="7"/>
  <c r="J210" i="7"/>
  <c r="BK203" i="7"/>
  <c r="BK193" i="7"/>
  <c r="BK186" i="7"/>
  <c r="BK181" i="7"/>
  <c r="BK171" i="7"/>
  <c r="BK168" i="7"/>
  <c r="J164" i="7"/>
  <c r="J159" i="7"/>
  <c r="J154" i="7"/>
  <c r="BK146" i="7"/>
  <c r="J138" i="7"/>
  <c r="BK132" i="7"/>
  <c r="BK197" i="8"/>
  <c r="J190" i="8"/>
  <c r="BK165" i="8"/>
  <c r="BK157" i="8"/>
  <c r="BK150" i="8"/>
  <c r="BK141" i="8"/>
  <c r="BK195" i="8"/>
  <c r="BK183" i="8"/>
  <c r="BK168" i="8"/>
  <c r="BK161" i="8"/>
  <c r="BK151" i="8"/>
  <c r="BK193" i="8"/>
  <c r="BK185" i="8"/>
  <c r="BK179" i="8"/>
  <c r="BK167" i="8"/>
  <c r="J158" i="8"/>
  <c r="J151" i="8"/>
  <c r="BK142" i="8"/>
  <c r="J132" i="8"/>
  <c r="BK189" i="8"/>
  <c r="J182" i="8"/>
  <c r="BK171" i="8"/>
  <c r="BK155" i="8"/>
  <c r="J224" i="9"/>
  <c r="J209" i="9"/>
  <c r="BK205" i="9"/>
  <c r="J201" i="9"/>
  <c r="BK188" i="9"/>
  <c r="J178" i="9"/>
  <c r="BK167" i="9"/>
  <c r="J161" i="9"/>
  <c r="BK151" i="9"/>
  <c r="J144" i="9"/>
  <c r="J138" i="9"/>
  <c r="BK132" i="9"/>
  <c r="J127" i="9"/>
  <c r="J228" i="9"/>
  <c r="BK220" i="9"/>
  <c r="J210" i="9"/>
  <c r="J198" i="9"/>
  <c r="J184" i="9"/>
  <c r="J177" i="9"/>
  <c r="BK159" i="9"/>
  <c r="BK147" i="9"/>
  <c r="J140" i="9"/>
  <c r="J130" i="9"/>
  <c r="BK125" i="9"/>
  <c r="J117" i="9"/>
  <c r="J219" i="9"/>
  <c r="J207" i="9"/>
  <c r="J200" i="9"/>
  <c r="BK193" i="9"/>
  <c r="J187" i="9"/>
  <c r="BK180" i="9"/>
  <c r="BK174" i="9"/>
  <c r="J169" i="9"/>
  <c r="BK160" i="9"/>
  <c r="J150" i="9"/>
  <c r="BK136" i="9"/>
  <c r="BK127" i="9"/>
  <c r="BK117" i="9"/>
  <c r="BK224" i="9"/>
  <c r="BK217" i="9"/>
  <c r="J213" i="9"/>
  <c r="BK203" i="9"/>
  <c r="J195" i="9"/>
  <c r="J182" i="9"/>
  <c r="J174" i="9"/>
  <c r="BK169" i="9"/>
  <c r="BK157" i="9"/>
  <c r="J151" i="9"/>
  <c r="BK140" i="9"/>
  <c r="J128" i="9"/>
  <c r="J121" i="9"/>
  <c r="BK407" i="2"/>
  <c r="BK391" i="2"/>
  <c r="J383" i="2"/>
  <c r="BK377" i="2"/>
  <c r="BK368" i="2"/>
  <c r="J361" i="2"/>
  <c r="BK347" i="2"/>
  <c r="BK340" i="2"/>
  <c r="J337" i="2"/>
  <c r="BK327" i="2"/>
  <c r="BK319" i="2"/>
  <c r="J307" i="2"/>
  <c r="J302" i="2"/>
  <c r="J295" i="2"/>
  <c r="BK282" i="2"/>
  <c r="BK278" i="2"/>
  <c r="J273" i="2"/>
  <c r="J265" i="2"/>
  <c r="J259" i="2"/>
  <c r="J249" i="2"/>
  <c r="J242" i="2"/>
  <c r="J239" i="2"/>
  <c r="BK232" i="2"/>
  <c r="J219" i="2"/>
  <c r="BK209" i="2"/>
  <c r="BK203" i="2"/>
  <c r="BK198" i="2"/>
  <c r="BK189" i="2"/>
  <c r="BK181" i="2"/>
  <c r="J176" i="2"/>
  <c r="J166" i="2"/>
  <c r="BK161" i="2"/>
  <c r="J144" i="2"/>
  <c r="BK140" i="2"/>
  <c r="J136" i="2"/>
  <c r="BK403" i="2"/>
  <c r="J396" i="2"/>
  <c r="BK388" i="2"/>
  <c r="BK376" i="2"/>
  <c r="J371" i="2"/>
  <c r="J367" i="2"/>
  <c r="J356" i="2"/>
  <c r="BK352" i="2"/>
  <c r="BK345" i="2"/>
  <c r="BK336" i="2"/>
  <c r="BK324" i="2"/>
  <c r="J317" i="2"/>
  <c r="J309" i="2"/>
  <c r="BK302" i="2"/>
  <c r="J288" i="2"/>
  <c r="J283" i="2"/>
  <c r="J271" i="2"/>
  <c r="BK259" i="2"/>
  <c r="J250" i="2"/>
  <c r="BK239" i="2"/>
  <c r="J233" i="2"/>
  <c r="J228" i="2"/>
  <c r="J221" i="2"/>
  <c r="BK213" i="2"/>
  <c r="BK208" i="2"/>
  <c r="BK199" i="2"/>
  <c r="BK191" i="2"/>
  <c r="BK177" i="2"/>
  <c r="J160" i="2"/>
  <c r="J154" i="2"/>
  <c r="J149" i="2"/>
  <c r="J138" i="2"/>
  <c r="BK409" i="2"/>
  <c r="BK400" i="2"/>
  <c r="BK393" i="2"/>
  <c r="BK375" i="2"/>
  <c r="BK369" i="2"/>
  <c r="BK360" i="2"/>
  <c r="J357" i="2"/>
  <c r="BK351" i="2"/>
  <c r="BK348" i="2"/>
  <c r="J344" i="2"/>
  <c r="J333" i="2"/>
  <c r="BK326" i="2"/>
  <c r="BK322" i="2"/>
  <c r="J316" i="2"/>
  <c r="J301" i="2"/>
  <c r="BK292" i="2"/>
  <c r="J281" i="2"/>
  <c r="BK272" i="2"/>
  <c r="J262" i="2"/>
  <c r="BK250" i="2"/>
  <c r="J238" i="2"/>
  <c r="J229" i="2"/>
  <c r="BK218" i="2"/>
  <c r="BK211" i="2"/>
  <c r="J206" i="2"/>
  <c r="BK197" i="2"/>
  <c r="BK192" i="2"/>
  <c r="J185" i="2"/>
  <c r="J180" i="2"/>
  <c r="BK170" i="2"/>
  <c r="BK165" i="2"/>
  <c r="J159" i="2"/>
  <c r="BK153" i="2"/>
  <c r="J147" i="2"/>
  <c r="BK141" i="2"/>
  <c r="BK134" i="2"/>
  <c r="BK413" i="2"/>
  <c r="BK411" i="2"/>
  <c r="J407" i="2"/>
  <c r="BK399" i="2"/>
  <c r="BK392" i="2"/>
  <c r="J380" i="2"/>
  <c r="BK373" i="2"/>
  <c r="BK364" i="2"/>
  <c r="J350" i="2"/>
  <c r="J338" i="2"/>
  <c r="J334" i="2"/>
  <c r="J323" i="2"/>
  <c r="BK316" i="2"/>
  <c r="J308" i="2"/>
  <c r="BK297" i="2"/>
  <c r="BK294" i="2"/>
  <c r="BK285" i="2"/>
  <c r="J280" i="2"/>
  <c r="J272" i="2"/>
  <c r="J267" i="2"/>
  <c r="J257" i="2"/>
  <c r="J251" i="2"/>
  <c r="J245" i="2"/>
  <c r="BK238" i="2"/>
  <c r="J224" i="2"/>
  <c r="BK214" i="2"/>
  <c r="J207" i="2"/>
  <c r="J200" i="2"/>
  <c r="BK193" i="2"/>
  <c r="BK184" i="2"/>
  <c r="J175" i="2"/>
  <c r="BK164" i="2"/>
  <c r="BK156" i="2"/>
  <c r="BK148" i="2"/>
  <c r="J140" i="2"/>
  <c r="BK210" i="3"/>
  <c r="J201" i="3"/>
  <c r="BK191" i="3"/>
  <c r="J172" i="3"/>
  <c r="BK161" i="3"/>
  <c r="J152" i="3"/>
  <c r="BK145" i="3"/>
  <c r="BK137" i="3"/>
  <c r="J132" i="3"/>
  <c r="BK202" i="3"/>
  <c r="BK194" i="3"/>
  <c r="J188" i="3"/>
  <c r="J185" i="3"/>
  <c r="BK182" i="3"/>
  <c r="J176" i="3"/>
  <c r="J166" i="3"/>
  <c r="BK155" i="3"/>
  <c r="BK150" i="3"/>
  <c r="J144" i="3"/>
  <c r="J130" i="3"/>
  <c r="J210" i="3"/>
  <c r="BK199" i="3"/>
  <c r="J191" i="3"/>
  <c r="BK187" i="3"/>
  <c r="BK178" i="3"/>
  <c r="J170" i="3"/>
  <c r="BK163" i="3"/>
  <c r="J159" i="3"/>
  <c r="J154" i="3"/>
  <c r="J147" i="3"/>
  <c r="J138" i="3"/>
  <c r="J129" i="3"/>
  <c r="J206" i="3"/>
  <c r="BK193" i="3"/>
  <c r="J182" i="3"/>
  <c r="J173" i="3"/>
  <c r="BK172" i="3"/>
  <c r="J169" i="3"/>
  <c r="J168" i="3"/>
  <c r="J167" i="3"/>
  <c r="J165" i="3"/>
  <c r="J162" i="3"/>
  <c r="J160" i="3"/>
  <c r="J158" i="3"/>
  <c r="BK147" i="3"/>
  <c r="J146" i="3"/>
  <c r="J145" i="3"/>
  <c r="BK144" i="3"/>
  <c r="BK143" i="3"/>
  <c r="BK142" i="3"/>
  <c r="J141" i="3"/>
  <c r="BK136" i="3"/>
  <c r="BK135" i="3"/>
  <c r="J134" i="3"/>
  <c r="BK133" i="3"/>
  <c r="J160" i="4"/>
  <c r="J159" i="4"/>
  <c r="J156" i="4"/>
  <c r="BK147" i="4"/>
  <c r="J140" i="4"/>
  <c r="J130" i="4"/>
  <c r="BK148" i="4"/>
  <c r="J138" i="4"/>
  <c r="BK160" i="4"/>
  <c r="J152" i="4"/>
  <c r="J144" i="4"/>
  <c r="J153" i="4"/>
  <c r="BK144" i="4"/>
  <c r="BK141" i="4"/>
  <c r="BK134" i="4"/>
  <c r="BK184" i="5"/>
  <c r="BK173" i="5"/>
  <c r="BK163" i="5"/>
  <c r="BK151" i="5"/>
  <c r="BK138" i="5"/>
  <c r="J188" i="5"/>
  <c r="J179" i="5"/>
  <c r="J174" i="5"/>
  <c r="BK160" i="5"/>
  <c r="BK154" i="5"/>
  <c r="J137" i="5"/>
  <c r="BK183" i="5"/>
  <c r="BK179" i="5"/>
  <c r="J173" i="5"/>
  <c r="BK167" i="5"/>
  <c r="J163" i="5"/>
  <c r="BK155" i="5"/>
  <c r="BK150" i="5"/>
  <c r="BK142" i="5"/>
  <c r="BK191" i="5"/>
  <c r="J180" i="5"/>
  <c r="J167" i="5"/>
  <c r="BK157" i="5"/>
  <c r="J151" i="5"/>
  <c r="J144" i="5"/>
  <c r="BK135" i="5"/>
  <c r="J205" i="6"/>
  <c r="BK187" i="6"/>
  <c r="BK157" i="6"/>
  <c r="J154" i="6"/>
  <c r="BK137" i="6"/>
  <c r="J208" i="6"/>
  <c r="BK189" i="6"/>
  <c r="BK179" i="6"/>
  <c r="J172" i="6"/>
  <c r="BK168" i="6"/>
  <c r="J162" i="6"/>
  <c r="J155" i="6"/>
  <c r="BK150" i="6"/>
  <c r="BK142" i="6"/>
  <c r="J210" i="6"/>
  <c r="BK205" i="6"/>
  <c r="BK201" i="6"/>
  <c r="J194" i="6"/>
  <c r="BK183" i="6"/>
  <c r="BK171" i="6"/>
  <c r="BK153" i="6"/>
  <c r="BK143" i="6"/>
  <c r="J212" i="6"/>
  <c r="J202" i="6"/>
  <c r="BK197" i="6"/>
  <c r="J193" i="6"/>
  <c r="BK188" i="6"/>
  <c r="BK186" i="6"/>
  <c r="J175" i="6"/>
  <c r="J168" i="6"/>
  <c r="J163" i="6"/>
  <c r="J153" i="6"/>
  <c r="J143" i="6"/>
  <c r="BK134" i="6"/>
  <c r="BK309" i="7"/>
  <c r="BK302" i="7"/>
  <c r="BK292" i="7"/>
  <c r="J265" i="7"/>
  <c r="J261" i="7"/>
  <c r="J252" i="7"/>
  <c r="J247" i="7"/>
  <c r="BK243" i="7"/>
  <c r="J230" i="7"/>
  <c r="BK221" i="7"/>
  <c r="BK212" i="7"/>
  <c r="J196" i="7"/>
  <c r="BK191" i="7"/>
  <c r="J187" i="7"/>
  <c r="J183" i="7"/>
  <c r="J169" i="7"/>
  <c r="J165" i="7"/>
  <c r="BK160" i="7"/>
  <c r="J144" i="7"/>
  <c r="J139" i="7"/>
  <c r="J132" i="7"/>
  <c r="BK303" i="7"/>
  <c r="J295" i="7"/>
  <c r="J287" i="7"/>
  <c r="J284" i="7"/>
  <c r="J278" i="7"/>
  <c r="J267" i="7"/>
  <c r="J259" i="7"/>
  <c r="J248" i="7"/>
  <c r="J241" i="7"/>
  <c r="BK230" i="7"/>
  <c r="J225" i="7"/>
  <c r="BK205" i="7"/>
  <c r="J203" i="7"/>
  <c r="BK157" i="7"/>
  <c r="BK155" i="7"/>
  <c r="BK151" i="7"/>
  <c r="J148" i="7"/>
  <c r="J142" i="7"/>
  <c r="J137" i="7"/>
  <c r="BK307" i="7"/>
  <c r="J300" i="7"/>
  <c r="J293" i="7"/>
  <c r="J290" i="7"/>
  <c r="BK285" i="7"/>
  <c r="J279" i="7"/>
  <c r="J273" i="7"/>
  <c r="BK269" i="7"/>
  <c r="J266" i="7"/>
  <c r="J250" i="7"/>
  <c r="J243" i="7"/>
  <c r="J238" i="7"/>
  <c r="J234" i="7"/>
  <c r="J223" i="7"/>
  <c r="J218" i="7"/>
  <c r="BK213" i="7"/>
  <c r="J206" i="7"/>
  <c r="J201" i="7"/>
  <c r="J195" i="7"/>
  <c r="BK192" i="7"/>
  <c r="J185" i="7"/>
  <c r="J181" i="7"/>
  <c r="J179" i="7"/>
  <c r="J174" i="7"/>
  <c r="J160" i="7"/>
  <c r="J151" i="7"/>
  <c r="BK144" i="7"/>
  <c r="BK137" i="7"/>
  <c r="J306" i="7"/>
  <c r="BK298" i="7"/>
  <c r="J294" i="7"/>
  <c r="J276" i="7"/>
  <c r="BK271" i="7"/>
  <c r="BK259" i="7"/>
  <c r="J254" i="7"/>
  <c r="BK238" i="7"/>
  <c r="BK232" i="7"/>
  <c r="BK223" i="7"/>
  <c r="J217" i="7"/>
  <c r="BK209" i="7"/>
  <c r="J202" i="7"/>
  <c r="J191" i="7"/>
  <c r="BK185" i="7"/>
  <c r="J177" i="7"/>
  <c r="BK174" i="7"/>
  <c r="BK167" i="7"/>
  <c r="BK163" i="7"/>
  <c r="BK158" i="7"/>
  <c r="J152" i="7"/>
  <c r="BK145" i="7"/>
  <c r="J135" i="7"/>
  <c r="J193" i="8"/>
  <c r="J179" i="8"/>
  <c r="BK172" i="8"/>
  <c r="J161" i="8"/>
  <c r="BK152" i="8"/>
  <c r="BK143" i="8"/>
  <c r="J135" i="8"/>
  <c r="BK186" i="8"/>
  <c r="BK178" i="8"/>
  <c r="J167" i="8"/>
  <c r="J157" i="8"/>
  <c r="J144" i="8"/>
  <c r="J197" i="8"/>
  <c r="J187" i="8"/>
  <c r="J184" i="8"/>
  <c r="BK181" i="8"/>
  <c r="J170" i="8"/>
  <c r="BK159" i="8"/>
  <c r="J154" i="8"/>
  <c r="J145" i="8"/>
  <c r="BK133" i="8"/>
  <c r="BK191" i="8"/>
  <c r="J188" i="8"/>
  <c r="J180" i="8"/>
  <c r="BK173" i="8"/>
  <c r="BK160" i="8"/>
  <c r="J142" i="8"/>
  <c r="J136" i="8"/>
  <c r="BK228" i="9"/>
  <c r="J225" i="9"/>
  <c r="BK219" i="9"/>
  <c r="J203" i="9"/>
  <c r="BK195" i="9"/>
  <c r="J189" i="9"/>
  <c r="BK185" i="9"/>
  <c r="BK181" i="9"/>
  <c r="J170" i="9"/>
  <c r="BK165" i="9"/>
  <c r="J159" i="9"/>
  <c r="BK150" i="9"/>
  <c r="J137" i="9"/>
  <c r="J131" i="9"/>
  <c r="J124" i="9"/>
  <c r="J119" i="9"/>
  <c r="J217" i="9"/>
  <c r="J211" i="9"/>
  <c r="BK204" i="9"/>
  <c r="BK192" i="9"/>
  <c r="BK179" i="9"/>
  <c r="J166" i="9"/>
  <c r="BK155" i="9"/>
  <c r="BK152" i="9"/>
  <c r="BK144" i="9"/>
  <c r="J135" i="9"/>
  <c r="BK126" i="9"/>
  <c r="J227" i="9"/>
  <c r="BK216" i="9"/>
  <c r="BK209" i="9"/>
  <c r="J202" i="9"/>
  <c r="J194" i="9"/>
  <c r="BK189" i="9"/>
  <c r="J181" i="9"/>
  <c r="J176" i="9"/>
  <c r="BK171" i="9"/>
  <c r="BK163" i="9"/>
  <c r="J157" i="9"/>
  <c r="BK148" i="9"/>
  <c r="J141" i="9"/>
  <c r="J133" i="9"/>
  <c r="J126" i="9"/>
  <c r="J120" i="9"/>
  <c r="J226" i="9"/>
  <c r="J220" i="9"/>
  <c r="BK211" i="9"/>
  <c r="BK200" i="9"/>
  <c r="J185" i="9"/>
  <c r="BK175" i="9"/>
  <c r="J171" i="9"/>
  <c r="J163" i="9"/>
  <c r="J156" i="9"/>
  <c r="J147" i="9"/>
  <c r="BK139" i="9"/>
  <c r="J125" i="9"/>
  <c r="BK118" i="9"/>
  <c r="BK402" i="2"/>
  <c r="J394" i="2"/>
  <c r="J385" i="2"/>
  <c r="J376" i="2"/>
  <c r="BK365" i="2"/>
  <c r="BK362" i="2"/>
  <c r="BK357" i="2"/>
  <c r="BK344" i="2"/>
  <c r="BK338" i="2"/>
  <c r="J328" i="2"/>
  <c r="J326" i="2"/>
  <c r="J313" i="2"/>
  <c r="J303" i="2"/>
  <c r="BK300" i="2"/>
  <c r="BK291" i="2"/>
  <c r="BK281" i="2"/>
  <c r="BK274" i="2"/>
  <c r="J268" i="2"/>
  <c r="BK262" i="2"/>
  <c r="BK257" i="2"/>
  <c r="BK248" i="2"/>
  <c r="BK241" i="2"/>
  <c r="J235" i="2"/>
  <c r="J223" i="2"/>
  <c r="J218" i="2"/>
  <c r="J208" i="2"/>
  <c r="J202" i="2"/>
  <c r="J195" i="2"/>
  <c r="J182" i="2"/>
  <c r="BK179" i="2"/>
  <c r="J174" i="2"/>
  <c r="BK162" i="2"/>
  <c r="BK155" i="2"/>
  <c r="J141" i="2"/>
  <c r="BK137" i="2"/>
  <c r="BK408" i="2"/>
  <c r="J402" i="2"/>
  <c r="J397" i="2"/>
  <c r="BK387" i="2"/>
  <c r="BK379" i="2"/>
  <c r="J373" i="2"/>
  <c r="J365" i="2"/>
  <c r="BK361" i="2"/>
  <c r="J354" i="2"/>
  <c r="J351" i="2"/>
  <c r="BK342" i="2"/>
  <c r="BK325" i="2"/>
  <c r="J318" i="2"/>
  <c r="J310" i="2"/>
  <c r="BK307" i="2"/>
  <c r="J291" i="2"/>
  <c r="BK286" i="2"/>
  <c r="J277" i="2"/>
  <c r="BK269" i="2"/>
  <c r="BK261" i="2"/>
  <c r="J255" i="2"/>
  <c r="BK245" i="2"/>
  <c r="J232" i="2"/>
  <c r="BK227" i="2"/>
  <c r="J217" i="2"/>
  <c r="J212" i="2"/>
  <c r="BK205" i="2"/>
  <c r="BK196" i="2"/>
  <c r="BK187" i="2"/>
  <c r="J173" i="2"/>
  <c r="J158" i="2"/>
  <c r="J153" i="2"/>
  <c r="BK146" i="2"/>
  <c r="J134" i="2"/>
  <c r="BK404" i="2"/>
  <c r="BK394" i="2"/>
  <c r="BK383" i="2"/>
  <c r="J374" i="2"/>
  <c r="J366" i="2"/>
  <c r="J358" i="2"/>
  <c r="BK354" i="2"/>
  <c r="BK349" i="2"/>
  <c r="J347" i="2"/>
  <c r="J340" i="2"/>
  <c r="J329" i="2"/>
  <c r="J324" i="2"/>
  <c r="J319" i="2"/>
  <c r="BK312" i="2"/>
  <c r="J304" i="2"/>
  <c r="J293" i="2"/>
  <c r="J285" i="2"/>
  <c r="BK276" i="2"/>
  <c r="J264" i="2"/>
  <c r="J260" i="2"/>
  <c r="BK246" i="2"/>
  <c r="BK237" i="2"/>
  <c r="BK228" i="2"/>
  <c r="BK215" i="2"/>
  <c r="BK210" i="2"/>
  <c r="J198" i="2"/>
  <c r="BK194" i="2"/>
  <c r="J187" i="2"/>
  <c r="BK183" i="2"/>
  <c r="BK178" i="2"/>
  <c r="BK169" i="2"/>
  <c r="J164" i="2"/>
  <c r="J157" i="2"/>
  <c r="BK150" i="2"/>
  <c r="J146" i="2"/>
  <c r="J137" i="2"/>
  <c r="BK414" i="2"/>
  <c r="J412" i="2"/>
  <c r="J409" i="2"/>
  <c r="J401" i="2"/>
  <c r="J393" i="2"/>
  <c r="BK389" i="2"/>
  <c r="J375" i="2"/>
  <c r="BK371" i="2"/>
  <c r="BK356" i="2"/>
  <c r="J345" i="2"/>
  <c r="BK337" i="2"/>
  <c r="BK333" i="2"/>
  <c r="J327" i="2"/>
  <c r="BK317" i="2"/>
  <c r="BK309" i="2"/>
  <c r="BK301" i="2"/>
  <c r="BK295" i="2"/>
  <c r="J287" i="2"/>
  <c r="BK275" i="2"/>
  <c r="J269" i="2"/>
  <c r="BK258" i="2"/>
  <c r="J252" i="2"/>
  <c r="J246" i="2"/>
  <c r="J244" i="2"/>
  <c r="J226" i="2"/>
  <c r="BK219" i="2"/>
  <c r="J209" i="2"/>
  <c r="J201" i="2"/>
  <c r="J189" i="2"/>
  <c r="J179" i="2"/>
  <c r="BK173" i="2"/>
  <c r="BK167" i="2"/>
  <c r="BK160" i="2"/>
  <c r="J150" i="2"/>
  <c r="BK145" i="2"/>
  <c r="AS95" i="1"/>
  <c r="BK149" i="3"/>
  <c r="BK140" i="3"/>
  <c r="BK134" i="3"/>
  <c r="BK128" i="3"/>
  <c r="BK197" i="3"/>
  <c r="BK190" i="3"/>
  <c r="BK185" i="3"/>
  <c r="J184" i="3"/>
  <c r="J179" i="3"/>
  <c r="BK175" i="3"/>
  <c r="BK165" i="3"/>
  <c r="J153" i="3"/>
  <c r="J149" i="3"/>
  <c r="J137" i="3"/>
  <c r="BK129" i="3"/>
  <c r="J208" i="3"/>
  <c r="J195" i="3"/>
  <c r="BK189" i="3"/>
  <c r="J180" i="3"/>
  <c r="BK171" i="3"/>
  <c r="J164" i="3"/>
  <c r="BK162" i="3"/>
  <c r="J155" i="3"/>
  <c r="BK148" i="3"/>
  <c r="J139" i="3"/>
  <c r="J131" i="3"/>
  <c r="BK208" i="3"/>
  <c r="J202" i="3"/>
  <c r="J196" i="3"/>
  <c r="J183" i="3"/>
  <c r="J178" i="3"/>
  <c r="J154" i="4"/>
  <c r="J139" i="4"/>
  <c r="J134" i="4"/>
  <c r="BK152" i="4"/>
  <c r="BK139" i="4"/>
  <c r="BK136" i="4"/>
  <c r="BK153" i="4"/>
  <c r="J145" i="4"/>
  <c r="J136" i="4"/>
  <c r="BK149" i="4"/>
  <c r="BK143" i="4"/>
  <c r="BK131" i="4"/>
  <c r="BK186" i="5"/>
  <c r="J177" i="5"/>
  <c r="BK165" i="5"/>
  <c r="BK158" i="5"/>
  <c r="J145" i="5"/>
  <c r="BK187" i="5"/>
  <c r="BK178" i="5"/>
  <c r="BK170" i="5"/>
  <c r="J156" i="5"/>
  <c r="J141" i="5"/>
  <c r="BK192" i="5"/>
  <c r="BK180" i="5"/>
  <c r="BK176" i="5"/>
  <c r="BK171" i="5"/>
  <c r="J161" i="5"/>
  <c r="J154" i="5"/>
  <c r="BK146" i="5"/>
  <c r="BK139" i="5"/>
  <c r="J186" i="5"/>
  <c r="J172" i="5"/>
  <c r="J164" i="5"/>
  <c r="J159" i="5"/>
  <c r="BK153" i="5"/>
  <c r="J142" i="5"/>
  <c r="BK214" i="6"/>
  <c r="BK193" i="6"/>
  <c r="BK162" i="6"/>
  <c r="J156" i="6"/>
  <c r="BK151" i="6"/>
  <c r="J140" i="6"/>
  <c r="BK212" i="6"/>
  <c r="BK199" i="6"/>
  <c r="J186" i="6"/>
  <c r="BK177" i="6"/>
  <c r="J171" i="6"/>
  <c r="BK167" i="6"/>
  <c r="BK163" i="6"/>
  <c r="BK154" i="6"/>
  <c r="J145" i="6"/>
  <c r="BK135" i="6"/>
  <c r="J209" i="6"/>
  <c r="BK204" i="6"/>
  <c r="J199" i="6"/>
  <c r="BK190" i="6"/>
  <c r="BK175" i="6"/>
  <c r="J170" i="6"/>
  <c r="J149" i="6"/>
  <c r="BK140" i="6"/>
  <c r="BK209" i="6"/>
  <c r="J201" i="6"/>
  <c r="BK195" i="6"/>
  <c r="J191" i="6"/>
  <c r="J182" i="6"/>
  <c r="BK174" i="6"/>
  <c r="BK165" i="6"/>
  <c r="J159" i="6"/>
  <c r="BK152" i="6"/>
  <c r="BK145" i="6"/>
  <c r="J137" i="6"/>
  <c r="BK310" i="7"/>
  <c r="J307" i="7"/>
  <c r="BK295" i="7"/>
  <c r="BK287" i="7"/>
  <c r="BK258" i="7"/>
  <c r="J253" i="7"/>
  <c r="BK248" i="7"/>
  <c r="BK245" i="7"/>
  <c r="BK233" i="7"/>
  <c r="BK228" i="7"/>
  <c r="BK216" i="7"/>
  <c r="BK197" i="7"/>
  <c r="J192" i="7"/>
  <c r="BK188" i="7"/>
  <c r="J180" i="7"/>
  <c r="BK170" i="7"/>
  <c r="BK166" i="7"/>
  <c r="J163" i="7"/>
  <c r="J150" i="7"/>
  <c r="BK142" i="7"/>
  <c r="J134" i="7"/>
  <c r="BK130" i="7"/>
  <c r="J296" i="7"/>
  <c r="BK290" i="7"/>
  <c r="J286" i="7"/>
  <c r="J283" i="7"/>
  <c r="BK277" i="7"/>
  <c r="BK261" i="7"/>
  <c r="BK249" i="7"/>
  <c r="J245" i="7"/>
  <c r="BK237" i="7"/>
  <c r="J233" i="7"/>
  <c r="J227" i="7"/>
  <c r="BK222" i="7"/>
  <c r="BK211" i="7"/>
  <c r="BK206" i="7"/>
  <c r="BK265" i="7"/>
  <c r="BK247" i="7"/>
  <c r="J239" i="7"/>
  <c r="J236" i="7"/>
  <c r="BK225" i="7"/>
  <c r="J221" i="7"/>
  <c r="BK217" i="7"/>
  <c r="J211" i="7"/>
  <c r="BK198" i="7"/>
  <c r="J193" i="7"/>
  <c r="J186" i="7"/>
  <c r="BK177" i="7"/>
  <c r="J171" i="7"/>
  <c r="J157" i="7"/>
  <c r="J146" i="7"/>
  <c r="BK140" i="7"/>
  <c r="BK133" i="7"/>
  <c r="BK301" i="7"/>
  <c r="BK296" i="7"/>
  <c r="J277" i="7"/>
  <c r="BK273" i="7"/>
  <c r="J269" i="7"/>
  <c r="BK255" i="7"/>
  <c r="BK241" i="7"/>
  <c r="J235" i="7"/>
  <c r="BK224" i="7"/>
  <c r="J215" i="7"/>
  <c r="BK207" i="7"/>
  <c r="BK201" i="7"/>
  <c r="BK187" i="7"/>
  <c r="BK179" i="7"/>
  <c r="J175" i="7"/>
  <c r="J170" i="7"/>
  <c r="J166" i="7"/>
  <c r="BK162" i="7"/>
  <c r="BK156" i="7"/>
  <c r="BK149" i="7"/>
  <c r="BK143" i="7"/>
  <c r="J198" i="8"/>
  <c r="BK192" i="8"/>
  <c r="BK177" i="8"/>
  <c r="J168" i="8"/>
  <c r="BK158" i="8"/>
  <c r="BK154" i="8"/>
  <c r="BK147" i="8"/>
  <c r="J138" i="8"/>
  <c r="BK132" i="8"/>
  <c r="J185" i="8"/>
  <c r="J181" i="8"/>
  <c r="BK176" i="8"/>
  <c r="J165" i="8"/>
  <c r="BK156" i="8"/>
  <c r="BK135" i="8"/>
  <c r="BK198" i="8"/>
  <c r="J191" i="8"/>
  <c r="J183" i="8"/>
  <c r="J171" i="8"/>
  <c r="J155" i="8"/>
  <c r="J150" i="8"/>
  <c r="J143" i="8"/>
  <c r="BK140" i="8"/>
  <c r="J192" i="8"/>
  <c r="J186" i="8"/>
  <c r="J177" i="8"/>
  <c r="J164" i="8"/>
  <c r="BK145" i="8"/>
  <c r="BK138" i="8"/>
  <c r="J230" i="9"/>
  <c r="BK221" i="9"/>
  <c r="BK207" i="9"/>
  <c r="BK202" i="9"/>
  <c r="BK198" i="9"/>
  <c r="J193" i="9"/>
  <c r="BK187" i="9"/>
  <c r="BK184" i="9"/>
  <c r="BK177" i="9"/>
  <c r="BK166" i="9"/>
  <c r="J160" i="9"/>
  <c r="J153" i="9"/>
  <c r="BK146" i="9"/>
  <c r="BK141" i="9"/>
  <c r="BK133" i="9"/>
  <c r="BK128" i="9"/>
  <c r="BK122" i="9"/>
  <c r="BK225" i="9"/>
  <c r="BK213" i="9"/>
  <c r="J206" i="9"/>
  <c r="J199" i="9"/>
  <c r="J188" i="9"/>
  <c r="J180" i="9"/>
  <c r="J168" i="9"/>
  <c r="BK162" i="9"/>
  <c r="J148" i="9"/>
  <c r="J142" i="9"/>
  <c r="BK131" i="9"/>
  <c r="BK124" i="9"/>
  <c r="BK229" i="9"/>
  <c r="J222" i="9"/>
  <c r="BK214" i="9"/>
  <c r="J204" i="9"/>
  <c r="BK196" i="9"/>
  <c r="J191" i="9"/>
  <c r="BK183" i="9"/>
  <c r="J175" i="9"/>
  <c r="BK170" i="9"/>
  <c r="J158" i="9"/>
  <c r="BK154" i="9"/>
  <c r="BK143" i="9"/>
  <c r="J139" i="9"/>
  <c r="J132" i="9"/>
  <c r="J122" i="9"/>
  <c r="BK230" i="9"/>
  <c r="BK222" i="9"/>
  <c r="J218" i="9"/>
  <c r="J214" i="9"/>
  <c r="BK208" i="9"/>
  <c r="J196" i="9"/>
  <c r="BK190" i="9"/>
  <c r="BK176" i="9"/>
  <c r="J172" i="9"/>
  <c r="BK161" i="9"/>
  <c r="BK153" i="9"/>
  <c r="J146" i="9"/>
  <c r="J136" i="9"/>
  <c r="BK123" i="9"/>
  <c r="BK119" i="9"/>
  <c r="BK172" i="2" l="1"/>
  <c r="J172" i="2" s="1"/>
  <c r="J100" i="2" s="1"/>
  <c r="R172" i="2"/>
  <c r="P190" i="2"/>
  <c r="BK216" i="2"/>
  <c r="J216" i="2" s="1"/>
  <c r="J102" i="2" s="1"/>
  <c r="T216" i="2"/>
  <c r="R225" i="2"/>
  <c r="T225" i="2"/>
  <c r="BK253" i="2"/>
  <c r="J253" i="2" s="1"/>
  <c r="J105" i="2" s="1"/>
  <c r="T253" i="2"/>
  <c r="BK330" i="2"/>
  <c r="J330" i="2" s="1"/>
  <c r="J107" i="2" s="1"/>
  <c r="T330" i="2"/>
  <c r="P384" i="2"/>
  <c r="BK390" i="2"/>
  <c r="J390" i="2"/>
  <c r="J109" i="2" s="1"/>
  <c r="R390" i="2"/>
  <c r="T395" i="2"/>
  <c r="BK156" i="3"/>
  <c r="J156" i="3" s="1"/>
  <c r="J100" i="3" s="1"/>
  <c r="P156" i="3"/>
  <c r="P127" i="3"/>
  <c r="P126" i="3" s="1"/>
  <c r="AU97" i="1" s="1"/>
  <c r="BK198" i="3"/>
  <c r="J198" i="3"/>
  <c r="J101" i="3" s="1"/>
  <c r="T198" i="3"/>
  <c r="P205" i="3"/>
  <c r="BK133" i="4"/>
  <c r="J133" i="4" s="1"/>
  <c r="J101" i="4" s="1"/>
  <c r="T133" i="4"/>
  <c r="T132" i="4"/>
  <c r="T151" i="4"/>
  <c r="P158" i="4"/>
  <c r="P157" i="4" s="1"/>
  <c r="P153" i="7"/>
  <c r="R172" i="7"/>
  <c r="BK199" i="7"/>
  <c r="J199" i="7"/>
  <c r="J100" i="7" s="1"/>
  <c r="T214" i="7"/>
  <c r="T251" i="7"/>
  <c r="T260" i="7"/>
  <c r="T264" i="7"/>
  <c r="T256" i="7" s="1"/>
  <c r="R270" i="7"/>
  <c r="R305" i="7"/>
  <c r="R308" i="7"/>
  <c r="R131" i="8"/>
  <c r="R134" i="8"/>
  <c r="P139" i="8"/>
  <c r="P149" i="8"/>
  <c r="P148" i="8"/>
  <c r="BK163" i="8"/>
  <c r="J163" i="8"/>
  <c r="J105" i="8" s="1"/>
  <c r="BK166" i="8"/>
  <c r="J166" i="8" s="1"/>
  <c r="J106" i="8" s="1"/>
  <c r="BK169" i="8"/>
  <c r="J169" i="8"/>
  <c r="J107" i="8" s="1"/>
  <c r="P175" i="8"/>
  <c r="P174" i="8" s="1"/>
  <c r="R194" i="8"/>
  <c r="BK116" i="9"/>
  <c r="J116" i="9"/>
  <c r="J96" i="9" s="1"/>
  <c r="BK190" i="2"/>
  <c r="J190" i="2"/>
  <c r="J101" i="2"/>
  <c r="T190" i="2"/>
  <c r="R216" i="2"/>
  <c r="P225" i="2"/>
  <c r="P231" i="2"/>
  <c r="P133" i="2" s="1"/>
  <c r="P132" i="2" s="1"/>
  <c r="AU96" i="1" s="1"/>
  <c r="T231" i="2"/>
  <c r="R253" i="2"/>
  <c r="P298" i="2"/>
  <c r="T298" i="2"/>
  <c r="T133" i="2" s="1"/>
  <c r="T132" i="2" s="1"/>
  <c r="R330" i="2"/>
  <c r="T384" i="2"/>
  <c r="BK395" i="2"/>
  <c r="J395" i="2"/>
  <c r="J110" i="2" s="1"/>
  <c r="P395" i="2"/>
  <c r="T156" i="3"/>
  <c r="T127" i="3"/>
  <c r="T126" i="3" s="1"/>
  <c r="R198" i="3"/>
  <c r="BK205" i="3"/>
  <c r="J205" i="3"/>
  <c r="J103" i="3" s="1"/>
  <c r="T205" i="3"/>
  <c r="BK128" i="4"/>
  <c r="J128" i="4"/>
  <c r="J99" i="4" s="1"/>
  <c r="R128" i="4"/>
  <c r="P133" i="4"/>
  <c r="BK151" i="4"/>
  <c r="J151" i="4" s="1"/>
  <c r="J102" i="4" s="1"/>
  <c r="R151" i="4"/>
  <c r="R158" i="4"/>
  <c r="R157" i="4" s="1"/>
  <c r="BK133" i="5"/>
  <c r="J133" i="5"/>
  <c r="J100" i="5"/>
  <c r="R133" i="5"/>
  <c r="BK136" i="5"/>
  <c r="J136" i="5"/>
  <c r="J101" i="5"/>
  <c r="R136" i="5"/>
  <c r="BK140" i="5"/>
  <c r="J140" i="5"/>
  <c r="J102" i="5"/>
  <c r="R140" i="5"/>
  <c r="BK143" i="5"/>
  <c r="J143" i="5"/>
  <c r="J103" i="5"/>
  <c r="T143" i="5"/>
  <c r="BK149" i="5"/>
  <c r="J149" i="5" s="1"/>
  <c r="J105" i="5" s="1"/>
  <c r="T149" i="5"/>
  <c r="P181" i="5"/>
  <c r="T181" i="5"/>
  <c r="BK185" i="5"/>
  <c r="J185" i="5" s="1"/>
  <c r="J107" i="5" s="1"/>
  <c r="R185" i="5"/>
  <c r="P190" i="5"/>
  <c r="P189" i="5" s="1"/>
  <c r="R190" i="5"/>
  <c r="R189" i="5" s="1"/>
  <c r="P133" i="6"/>
  <c r="T133" i="6"/>
  <c r="P138" i="6"/>
  <c r="T138" i="6"/>
  <c r="P141" i="6"/>
  <c r="T141" i="6"/>
  <c r="P148" i="6"/>
  <c r="T148" i="6"/>
  <c r="P160" i="6"/>
  <c r="R160" i="6"/>
  <c r="P181" i="6"/>
  <c r="T181" i="6"/>
  <c r="P185" i="6"/>
  <c r="T185" i="6"/>
  <c r="P192" i="6"/>
  <c r="T192" i="6"/>
  <c r="P196" i="6"/>
  <c r="T196" i="6"/>
  <c r="P200" i="6"/>
  <c r="T200" i="6"/>
  <c r="P207" i="6"/>
  <c r="T207" i="6"/>
  <c r="P211" i="6"/>
  <c r="R211" i="6"/>
  <c r="BK153" i="7"/>
  <c r="J153" i="7" s="1"/>
  <c r="J98" i="7" s="1"/>
  <c r="P172" i="7"/>
  <c r="P129" i="7" s="1"/>
  <c r="T199" i="7"/>
  <c r="P214" i="7"/>
  <c r="P251" i="7"/>
  <c r="BK260" i="7"/>
  <c r="J260" i="7"/>
  <c r="J104" i="7" s="1"/>
  <c r="P264" i="7"/>
  <c r="P270" i="7"/>
  <c r="P305" i="7"/>
  <c r="P256" i="7" s="1"/>
  <c r="P308" i="7"/>
  <c r="BK131" i="8"/>
  <c r="J131" i="8"/>
  <c r="J97" i="8"/>
  <c r="BK134" i="8"/>
  <c r="J134" i="8"/>
  <c r="J98" i="8"/>
  <c r="T139" i="8"/>
  <c r="R149" i="8"/>
  <c r="R148" i="8"/>
  <c r="T163" i="8"/>
  <c r="T166" i="8"/>
  <c r="R169" i="8"/>
  <c r="R175" i="8"/>
  <c r="R174" i="8"/>
  <c r="P194" i="8"/>
  <c r="P116" i="9"/>
  <c r="AU103" i="1"/>
  <c r="T153" i="7"/>
  <c r="T129" i="7"/>
  <c r="T128" i="7" s="1"/>
  <c r="T172" i="7"/>
  <c r="R199" i="7"/>
  <c r="R214" i="7"/>
  <c r="BK251" i="7"/>
  <c r="J251" i="7"/>
  <c r="J102" i="7"/>
  <c r="P260" i="7"/>
  <c r="BK264" i="7"/>
  <c r="J264" i="7" s="1"/>
  <c r="J105" i="7" s="1"/>
  <c r="T270" i="7"/>
  <c r="T305" i="7"/>
  <c r="T308" i="7"/>
  <c r="T131" i="8"/>
  <c r="T134" i="8"/>
  <c r="R139" i="8"/>
  <c r="T149" i="8"/>
  <c r="T148" i="8"/>
  <c r="R163" i="8"/>
  <c r="R162" i="8"/>
  <c r="R166" i="8"/>
  <c r="T169" i="8"/>
  <c r="BK175" i="8"/>
  <c r="BK174" i="8"/>
  <c r="J174" i="8" s="1"/>
  <c r="J108" i="8" s="1"/>
  <c r="BK194" i="8"/>
  <c r="J194" i="8"/>
  <c r="J110" i="8" s="1"/>
  <c r="R116" i="9"/>
  <c r="P172" i="2"/>
  <c r="T172" i="2"/>
  <c r="R190" i="2"/>
  <c r="R133" i="2" s="1"/>
  <c r="R132" i="2" s="1"/>
  <c r="P216" i="2"/>
  <c r="BK225" i="2"/>
  <c r="J225" i="2" s="1"/>
  <c r="J103" i="2" s="1"/>
  <c r="BK231" i="2"/>
  <c r="J231" i="2"/>
  <c r="J104" i="2" s="1"/>
  <c r="R231" i="2"/>
  <c r="P253" i="2"/>
  <c r="BK298" i="2"/>
  <c r="J298" i="2" s="1"/>
  <c r="J106" i="2" s="1"/>
  <c r="R298" i="2"/>
  <c r="P330" i="2"/>
  <c r="BK384" i="2"/>
  <c r="J384" i="2"/>
  <c r="J108" i="2" s="1"/>
  <c r="R384" i="2"/>
  <c r="P390" i="2"/>
  <c r="T390" i="2"/>
  <c r="R395" i="2"/>
  <c r="R156" i="3"/>
  <c r="R127" i="3" s="1"/>
  <c r="R126" i="3" s="1"/>
  <c r="P198" i="3"/>
  <c r="R205" i="3"/>
  <c r="P128" i="4"/>
  <c r="T128" i="4"/>
  <c r="R133" i="4"/>
  <c r="R132" i="4"/>
  <c r="P151" i="4"/>
  <c r="BK158" i="4"/>
  <c r="J158" i="4" s="1"/>
  <c r="J105" i="4" s="1"/>
  <c r="T158" i="4"/>
  <c r="T157" i="4"/>
  <c r="P133" i="5"/>
  <c r="T133" i="5"/>
  <c r="P136" i="5"/>
  <c r="T136" i="5"/>
  <c r="P140" i="5"/>
  <c r="T140" i="5"/>
  <c r="P143" i="5"/>
  <c r="R143" i="5"/>
  <c r="P149" i="5"/>
  <c r="P148" i="5"/>
  <c r="R149" i="5"/>
  <c r="BK181" i="5"/>
  <c r="J181" i="5"/>
  <c r="J106" i="5"/>
  <c r="R181" i="5"/>
  <c r="R148" i="5" s="1"/>
  <c r="P185" i="5"/>
  <c r="T185" i="5"/>
  <c r="BK190" i="5"/>
  <c r="BK189" i="5"/>
  <c r="J189" i="5" s="1"/>
  <c r="J108" i="5" s="1"/>
  <c r="T190" i="5"/>
  <c r="T189" i="5"/>
  <c r="BK133" i="6"/>
  <c r="J133" i="6"/>
  <c r="J98" i="6" s="1"/>
  <c r="R133" i="6"/>
  <c r="BK138" i="6"/>
  <c r="J138" i="6"/>
  <c r="J99" i="6" s="1"/>
  <c r="R138" i="6"/>
  <c r="BK141" i="6"/>
  <c r="J141" i="6"/>
  <c r="J100" i="6" s="1"/>
  <c r="R141" i="6"/>
  <c r="BK148" i="6"/>
  <c r="J148" i="6"/>
  <c r="J101" i="6" s="1"/>
  <c r="R148" i="6"/>
  <c r="BK160" i="6"/>
  <c r="J160" i="6"/>
  <c r="J102" i="6" s="1"/>
  <c r="T160" i="6"/>
  <c r="BK181" i="6"/>
  <c r="J181" i="6"/>
  <c r="J105" i="6" s="1"/>
  <c r="R181" i="6"/>
  <c r="BK185" i="6"/>
  <c r="J185" i="6"/>
  <c r="J106" i="6" s="1"/>
  <c r="R185" i="6"/>
  <c r="BK192" i="6"/>
  <c r="J192" i="6"/>
  <c r="J107" i="6" s="1"/>
  <c r="R192" i="6"/>
  <c r="BK196" i="6"/>
  <c r="J196" i="6"/>
  <c r="J108" i="6" s="1"/>
  <c r="R196" i="6"/>
  <c r="BK200" i="6"/>
  <c r="J200" i="6"/>
  <c r="J109" i="6" s="1"/>
  <c r="R200" i="6"/>
  <c r="BK207" i="6"/>
  <c r="J207" i="6"/>
  <c r="J110" i="6" s="1"/>
  <c r="R207" i="6"/>
  <c r="BK211" i="6"/>
  <c r="J211" i="6"/>
  <c r="J111" i="6" s="1"/>
  <c r="T211" i="6"/>
  <c r="R153" i="7"/>
  <c r="R129" i="7"/>
  <c r="BK172" i="7"/>
  <c r="J172" i="7"/>
  <c r="J99" i="7"/>
  <c r="P199" i="7"/>
  <c r="BK214" i="7"/>
  <c r="J214" i="7"/>
  <c r="J101" i="7"/>
  <c r="R251" i="7"/>
  <c r="R260" i="7"/>
  <c r="R264" i="7"/>
  <c r="R256" i="7" s="1"/>
  <c r="BK270" i="7"/>
  <c r="J270" i="7"/>
  <c r="J106" i="7"/>
  <c r="BK305" i="7"/>
  <c r="J305" i="7" s="1"/>
  <c r="J107" i="7" s="1"/>
  <c r="BK308" i="7"/>
  <c r="J308" i="7"/>
  <c r="J108" i="7" s="1"/>
  <c r="P131" i="8"/>
  <c r="P134" i="8"/>
  <c r="BK139" i="8"/>
  <c r="J139" i="8" s="1"/>
  <c r="J100" i="8" s="1"/>
  <c r="BK149" i="8"/>
  <c r="BK148" i="8"/>
  <c r="J148" i="8" s="1"/>
  <c r="J102" i="8" s="1"/>
  <c r="P163" i="8"/>
  <c r="P166" i="8"/>
  <c r="P169" i="8"/>
  <c r="T175" i="8"/>
  <c r="T174" i="8"/>
  <c r="T194" i="8"/>
  <c r="T116" i="9"/>
  <c r="BK212" i="3"/>
  <c r="J212" i="3"/>
  <c r="J104" i="3"/>
  <c r="BK178" i="6"/>
  <c r="J178" i="6" s="1"/>
  <c r="J103" i="6" s="1"/>
  <c r="BK137" i="8"/>
  <c r="J137" i="8"/>
  <c r="J99" i="8"/>
  <c r="BK127" i="3"/>
  <c r="J127" i="3" s="1"/>
  <c r="J99" i="3" s="1"/>
  <c r="BK203" i="3"/>
  <c r="J203" i="3"/>
  <c r="J102" i="3" s="1"/>
  <c r="BK155" i="4"/>
  <c r="J155" i="4"/>
  <c r="J103" i="4"/>
  <c r="BK146" i="8"/>
  <c r="J146" i="8"/>
  <c r="J101" i="8"/>
  <c r="J149" i="8"/>
  <c r="J103" i="8" s="1"/>
  <c r="J89" i="9"/>
  <c r="E106" i="9"/>
  <c r="J112" i="9"/>
  <c r="J113" i="9"/>
  <c r="BF117" i="9"/>
  <c r="BF121" i="9"/>
  <c r="BF122" i="9"/>
  <c r="BF125" i="9"/>
  <c r="BF128" i="9"/>
  <c r="BF135" i="9"/>
  <c r="BF145" i="9"/>
  <c r="BF146" i="9"/>
  <c r="BF160" i="9"/>
  <c r="BF162" i="9"/>
  <c r="BF166" i="9"/>
  <c r="BF170" i="9"/>
  <c r="BF174" i="9"/>
  <c r="BF175" i="9"/>
  <c r="BF176" i="9"/>
  <c r="BF178" i="9"/>
  <c r="BF184" i="9"/>
  <c r="BF194" i="9"/>
  <c r="BF195" i="9"/>
  <c r="BF197" i="9"/>
  <c r="BF199" i="9"/>
  <c r="BF203" i="9"/>
  <c r="BF206" i="9"/>
  <c r="BF208" i="9"/>
  <c r="BF209" i="9"/>
  <c r="BF211" i="9"/>
  <c r="BF212" i="9"/>
  <c r="BF213" i="9"/>
  <c r="BF217" i="9"/>
  <c r="BF220" i="9"/>
  <c r="BF223" i="9"/>
  <c r="BF227" i="9"/>
  <c r="BF230" i="9"/>
  <c r="J175" i="8"/>
  <c r="J109" i="8"/>
  <c r="F112" i="9"/>
  <c r="BF119" i="9"/>
  <c r="BF120" i="9"/>
  <c r="BF123" i="9"/>
  <c r="BF124" i="9"/>
  <c r="BF132" i="9"/>
  <c r="BF140" i="9"/>
  <c r="BF147" i="9"/>
  <c r="BF149" i="9"/>
  <c r="BF153" i="9"/>
  <c r="BF157" i="9"/>
  <c r="BF161" i="9"/>
  <c r="BF164" i="9"/>
  <c r="BF165" i="9"/>
  <c r="BF167" i="9"/>
  <c r="BF168" i="9"/>
  <c r="BF172" i="9"/>
  <c r="BF182" i="9"/>
  <c r="BF183" i="9"/>
  <c r="BF186" i="9"/>
  <c r="BF187" i="9"/>
  <c r="BF191" i="9"/>
  <c r="BF192" i="9"/>
  <c r="BF193" i="9"/>
  <c r="BF196" i="9"/>
  <c r="BF198" i="9"/>
  <c r="BF201" i="9"/>
  <c r="BF204" i="9"/>
  <c r="BF207" i="9"/>
  <c r="BF219" i="9"/>
  <c r="BF225" i="9"/>
  <c r="F92" i="9"/>
  <c r="BF118" i="9"/>
  <c r="BF130" i="9"/>
  <c r="BF131" i="9"/>
  <c r="BF138" i="9"/>
  <c r="BF139" i="9"/>
  <c r="BF141" i="9"/>
  <c r="BF143" i="9"/>
  <c r="BF148" i="9"/>
  <c r="BF150" i="9"/>
  <c r="BF151" i="9"/>
  <c r="BF155" i="9"/>
  <c r="BF169" i="9"/>
  <c r="BF173" i="9"/>
  <c r="BF179" i="9"/>
  <c r="BF181" i="9"/>
  <c r="BF185" i="9"/>
  <c r="BF205" i="9"/>
  <c r="BF214" i="9"/>
  <c r="BF215" i="9"/>
  <c r="BF216" i="9"/>
  <c r="BF218" i="9"/>
  <c r="BF226" i="9"/>
  <c r="BF228" i="9"/>
  <c r="BF229" i="9"/>
  <c r="BF126" i="9"/>
  <c r="BF127" i="9"/>
  <c r="BF129" i="9"/>
  <c r="BF133" i="9"/>
  <c r="BF134" i="9"/>
  <c r="BF136" i="9"/>
  <c r="BF137" i="9"/>
  <c r="BF142" i="9"/>
  <c r="BF144" i="9"/>
  <c r="BF152" i="9"/>
  <c r="BF154" i="9"/>
  <c r="BF156" i="9"/>
  <c r="BF158" i="9"/>
  <c r="BF159" i="9"/>
  <c r="BF163" i="9"/>
  <c r="BF171" i="9"/>
  <c r="BF177" i="9"/>
  <c r="BF180" i="9"/>
  <c r="BF188" i="9"/>
  <c r="BF189" i="9"/>
  <c r="BF190" i="9"/>
  <c r="BF200" i="9"/>
  <c r="BF202" i="9"/>
  <c r="BF210" i="9"/>
  <c r="BF221" i="9"/>
  <c r="BF222" i="9"/>
  <c r="BF224" i="9"/>
  <c r="J91" i="8"/>
  <c r="E120" i="8"/>
  <c r="J124" i="8"/>
  <c r="J127" i="8"/>
  <c r="BF140" i="8"/>
  <c r="BF141" i="8"/>
  <c r="BF142" i="8"/>
  <c r="BF151" i="8"/>
  <c r="BF157" i="8"/>
  <c r="BF159" i="8"/>
  <c r="BF160" i="8"/>
  <c r="BF171" i="8"/>
  <c r="BF172" i="8"/>
  <c r="BF176" i="8"/>
  <c r="BF177" i="8"/>
  <c r="BF181" i="8"/>
  <c r="BF182" i="8"/>
  <c r="BF187" i="8"/>
  <c r="BF191" i="8"/>
  <c r="BF195" i="8"/>
  <c r="BF196" i="8"/>
  <c r="BF197" i="8"/>
  <c r="BF198" i="8"/>
  <c r="F92" i="8"/>
  <c r="F126" i="8"/>
  <c r="BF132" i="8"/>
  <c r="BF135" i="8"/>
  <c r="BF136" i="8"/>
  <c r="BF144" i="8"/>
  <c r="BF145" i="8"/>
  <c r="BF147" i="8"/>
  <c r="BF150" i="8"/>
  <c r="BF152" i="8"/>
  <c r="BF153" i="8"/>
  <c r="BF155" i="8"/>
  <c r="BF158" i="8"/>
  <c r="BF161" i="8"/>
  <c r="BF168" i="8"/>
  <c r="BF170" i="8"/>
  <c r="BF184" i="8"/>
  <c r="BF185" i="8"/>
  <c r="BF189" i="8"/>
  <c r="BF190" i="8"/>
  <c r="BF133" i="8"/>
  <c r="BF138" i="8"/>
  <c r="BF143" i="8"/>
  <c r="BF156" i="8"/>
  <c r="BF165" i="8"/>
  <c r="BF173" i="8"/>
  <c r="BF178" i="8"/>
  <c r="BF179" i="8"/>
  <c r="BF180" i="8"/>
  <c r="BF183" i="8"/>
  <c r="BF186" i="8"/>
  <c r="BF188" i="8"/>
  <c r="BF154" i="8"/>
  <c r="BF164" i="8"/>
  <c r="BF167" i="8"/>
  <c r="BF192" i="8"/>
  <c r="BF193" i="8"/>
  <c r="J91" i="7"/>
  <c r="E118" i="7"/>
  <c r="F124" i="7"/>
  <c r="J125" i="7"/>
  <c r="BF137" i="7"/>
  <c r="BF138" i="7"/>
  <c r="BF151" i="7"/>
  <c r="BF152" i="7"/>
  <c r="BF161" i="7"/>
  <c r="BF164" i="7"/>
  <c r="BF165" i="7"/>
  <c r="BF167" i="7"/>
  <c r="BF169" i="7"/>
  <c r="BF170" i="7"/>
  <c r="BF181" i="7"/>
  <c r="BF183" i="7"/>
  <c r="BF187" i="7"/>
  <c r="BF188" i="7"/>
  <c r="BF189" i="7"/>
  <c r="BF191" i="7"/>
  <c r="BF193" i="7"/>
  <c r="BF194" i="7"/>
  <c r="BF197" i="7"/>
  <c r="BF198" i="7"/>
  <c r="BF201" i="7"/>
  <c r="BF202" i="7"/>
  <c r="BF203" i="7"/>
  <c r="BF205" i="7"/>
  <c r="BF209" i="7"/>
  <c r="BF211" i="7"/>
  <c r="BF213" i="7"/>
  <c r="BF215" i="7"/>
  <c r="BF216" i="7"/>
  <c r="BF218" i="7"/>
  <c r="BF228" i="7"/>
  <c r="BF236" i="7"/>
  <c r="BF239" i="7"/>
  <c r="BF242" i="7"/>
  <c r="BF254" i="7"/>
  <c r="BF255" i="7"/>
  <c r="BF266" i="7"/>
  <c r="BF267" i="7"/>
  <c r="BF271" i="7"/>
  <c r="BF278" i="7"/>
  <c r="BF279" i="7"/>
  <c r="BF287" i="7"/>
  <c r="BF289" i="7"/>
  <c r="BF290" i="7"/>
  <c r="BF291" i="7"/>
  <c r="BF296" i="7"/>
  <c r="BF300" i="7"/>
  <c r="BF302" i="7"/>
  <c r="J89" i="7"/>
  <c r="F92" i="7"/>
  <c r="BF130" i="7"/>
  <c r="BF135" i="7"/>
  <c r="BF136" i="7"/>
  <c r="BF142" i="7"/>
  <c r="BF145" i="7"/>
  <c r="BF147" i="7"/>
  <c r="BF150" i="7"/>
  <c r="BF154" i="7"/>
  <c r="BF155" i="7"/>
  <c r="BF157" i="7"/>
  <c r="BF158" i="7"/>
  <c r="BF159" i="7"/>
  <c r="BF160" i="7"/>
  <c r="BF162" i="7"/>
  <c r="BF163" i="7"/>
  <c r="BF175" i="7"/>
  <c r="BF177" i="7"/>
  <c r="BF182" i="7"/>
  <c r="BF186" i="7"/>
  <c r="BF190" i="7"/>
  <c r="BF195" i="7"/>
  <c r="BF200" i="7"/>
  <c r="BF204" i="7"/>
  <c r="BF206" i="7"/>
  <c r="BF210" i="7"/>
  <c r="BF217" i="7"/>
  <c r="BF219" i="7"/>
  <c r="BF222" i="7"/>
  <c r="BF226" i="7"/>
  <c r="BF230" i="7"/>
  <c r="BF233" i="7"/>
  <c r="BF234" i="7"/>
  <c r="BF237" i="7"/>
  <c r="BF238" i="7"/>
  <c r="BF240" i="7"/>
  <c r="BF245" i="7"/>
  <c r="BF246" i="7"/>
  <c r="BF248" i="7"/>
  <c r="BF249" i="7"/>
  <c r="BF259" i="7"/>
  <c r="BF261" i="7"/>
  <c r="BF265" i="7"/>
  <c r="BF273" i="7"/>
  <c r="BF276" i="7"/>
  <c r="BF280" i="7"/>
  <c r="BF281" i="7"/>
  <c r="BF282" i="7"/>
  <c r="BF283" i="7"/>
  <c r="BF284" i="7"/>
  <c r="BF292" i="7"/>
  <c r="BF297" i="7"/>
  <c r="BF298" i="7"/>
  <c r="BF299" i="7"/>
  <c r="BF301" i="7"/>
  <c r="BF303" i="7"/>
  <c r="BF140" i="7"/>
  <c r="BF141" i="7"/>
  <c r="BF156" i="7"/>
  <c r="BF208" i="7"/>
  <c r="BF212" i="7"/>
  <c r="BF221" i="7"/>
  <c r="BF223" i="7"/>
  <c r="BF224" i="7"/>
  <c r="BF227" i="7"/>
  <c r="BF231" i="7"/>
  <c r="BF232" i="7"/>
  <c r="BF235" i="7"/>
  <c r="BF241" i="7"/>
  <c r="BF243" i="7"/>
  <c r="BF247" i="7"/>
  <c r="BF268" i="7"/>
  <c r="BF269" i="7"/>
  <c r="BF272" i="7"/>
  <c r="BF274" i="7"/>
  <c r="BF275" i="7"/>
  <c r="BF277" i="7"/>
  <c r="BF285" i="7"/>
  <c r="BF286" i="7"/>
  <c r="BF288" i="7"/>
  <c r="BF293" i="7"/>
  <c r="BF294" i="7"/>
  <c r="BF295" i="7"/>
  <c r="BF306" i="7"/>
  <c r="BF131" i="7"/>
  <c r="BF132" i="7"/>
  <c r="BF133" i="7"/>
  <c r="BF134" i="7"/>
  <c r="BF139" i="7"/>
  <c r="BF143" i="7"/>
  <c r="BF144" i="7"/>
  <c r="BF146" i="7"/>
  <c r="BF148" i="7"/>
  <c r="BF149" i="7"/>
  <c r="BF166" i="7"/>
  <c r="BF168" i="7"/>
  <c r="BF171" i="7"/>
  <c r="BF173" i="7"/>
  <c r="BF174" i="7"/>
  <c r="BF176" i="7"/>
  <c r="BF178" i="7"/>
  <c r="BF179" i="7"/>
  <c r="BF180" i="7"/>
  <c r="BF184" i="7"/>
  <c r="BF185" i="7"/>
  <c r="BF192" i="7"/>
  <c r="BF196" i="7"/>
  <c r="BF207" i="7"/>
  <c r="BF220" i="7"/>
  <c r="BF225" i="7"/>
  <c r="BF229" i="7"/>
  <c r="BF244" i="7"/>
  <c r="BF250" i="7"/>
  <c r="BF252" i="7"/>
  <c r="BF253" i="7"/>
  <c r="BF257" i="7"/>
  <c r="BF258" i="7"/>
  <c r="BF262" i="7"/>
  <c r="BF263" i="7"/>
  <c r="BF304" i="7"/>
  <c r="BF307" i="7"/>
  <c r="BF309" i="7"/>
  <c r="BF310" i="7"/>
  <c r="F91" i="6"/>
  <c r="J92" i="6"/>
  <c r="J127" i="6"/>
  <c r="BF139" i="6"/>
  <c r="BF142" i="6"/>
  <c r="BF150" i="6"/>
  <c r="BF156" i="6"/>
  <c r="BF157" i="6"/>
  <c r="BF165" i="6"/>
  <c r="BF166" i="6"/>
  <c r="BF167" i="6"/>
  <c r="BF174" i="6"/>
  <c r="BF182" i="6"/>
  <c r="BF183" i="6"/>
  <c r="BF186" i="6"/>
  <c r="BF189" i="6"/>
  <c r="BF190" i="6"/>
  <c r="BF191" i="6"/>
  <c r="BF193" i="6"/>
  <c r="BF199" i="6"/>
  <c r="BF201" i="6"/>
  <c r="BF205" i="6"/>
  <c r="BF206" i="6"/>
  <c r="BF208" i="6"/>
  <c r="BF209" i="6"/>
  <c r="BF210" i="6"/>
  <c r="BF212" i="6"/>
  <c r="J190" i="5"/>
  <c r="J109" i="5"/>
  <c r="E121" i="6"/>
  <c r="BF137" i="6"/>
  <c r="BF146" i="6"/>
  <c r="BF152" i="6"/>
  <c r="BF169" i="6"/>
  <c r="BF171" i="6"/>
  <c r="BF173" i="6"/>
  <c r="BF176" i="6"/>
  <c r="BF188" i="6"/>
  <c r="BF194" i="6"/>
  <c r="BF195" i="6"/>
  <c r="BF197" i="6"/>
  <c r="BF198" i="6"/>
  <c r="BF202" i="6"/>
  <c r="BF213" i="6"/>
  <c r="J89" i="6"/>
  <c r="BF134" i="6"/>
  <c r="BF135" i="6"/>
  <c r="BF136" i="6"/>
  <c r="BF143" i="6"/>
  <c r="BF144" i="6"/>
  <c r="BF151" i="6"/>
  <c r="BF153" i="6"/>
  <c r="BF154" i="6"/>
  <c r="BF155" i="6"/>
  <c r="BF161" i="6"/>
  <c r="BF162" i="6"/>
  <c r="BF163" i="6"/>
  <c r="BF168" i="6"/>
  <c r="BF172" i="6"/>
  <c r="BF175" i="6"/>
  <c r="BF177" i="6"/>
  <c r="BF179" i="6"/>
  <c r="BF184" i="6"/>
  <c r="BF187" i="6"/>
  <c r="BF204" i="6"/>
  <c r="F92" i="6"/>
  <c r="BF140" i="6"/>
  <c r="BF145" i="6"/>
  <c r="BF147" i="6"/>
  <c r="BF149" i="6"/>
  <c r="BF158" i="6"/>
  <c r="BF159" i="6"/>
  <c r="BF164" i="6"/>
  <c r="BF170" i="6"/>
  <c r="BF203" i="6"/>
  <c r="BF214" i="6"/>
  <c r="F94" i="5"/>
  <c r="J125" i="5"/>
  <c r="BF138" i="5"/>
  <c r="BF141" i="5"/>
  <c r="BF146" i="5"/>
  <c r="BF150" i="5"/>
  <c r="BF151" i="5"/>
  <c r="BF159" i="5"/>
  <c r="BF166" i="5"/>
  <c r="BF169" i="5"/>
  <c r="BF170" i="5"/>
  <c r="BF174" i="5"/>
  <c r="BF175" i="5"/>
  <c r="BF184" i="5"/>
  <c r="F127" i="5"/>
  <c r="BF152" i="5"/>
  <c r="BF153" i="5"/>
  <c r="BF156" i="5"/>
  <c r="BF157" i="5"/>
  <c r="BF160" i="5"/>
  <c r="BF162" i="5"/>
  <c r="BF163" i="5"/>
  <c r="BF171" i="5"/>
  <c r="BF172" i="5"/>
  <c r="BF176" i="5"/>
  <c r="BF177" i="5"/>
  <c r="BF179" i="5"/>
  <c r="BF180" i="5"/>
  <c r="BF186" i="5"/>
  <c r="BF187" i="5"/>
  <c r="J93" i="5"/>
  <c r="E119" i="5"/>
  <c r="BF139" i="5"/>
  <c r="BF142" i="5"/>
  <c r="BF144" i="5"/>
  <c r="BF145" i="5"/>
  <c r="BF154" i="5"/>
  <c r="BF155" i="5"/>
  <c r="BF158" i="5"/>
  <c r="BF161" i="5"/>
  <c r="BF173" i="5"/>
  <c r="BF178" i="5"/>
  <c r="J94" i="5"/>
  <c r="BF134" i="5"/>
  <c r="BF135" i="5"/>
  <c r="BF137" i="5"/>
  <c r="BF147" i="5"/>
  <c r="BF164" i="5"/>
  <c r="BF165" i="5"/>
  <c r="BF167" i="5"/>
  <c r="BF168" i="5"/>
  <c r="BF182" i="5"/>
  <c r="BF183" i="5"/>
  <c r="BF188" i="5"/>
  <c r="BF191" i="5"/>
  <c r="BF192" i="5"/>
  <c r="J91" i="4"/>
  <c r="E115" i="4"/>
  <c r="F124" i="4"/>
  <c r="BF135" i="4"/>
  <c r="BF137" i="4"/>
  <c r="BF141" i="4"/>
  <c r="BF146" i="4"/>
  <c r="BF147" i="4"/>
  <c r="BF152" i="4"/>
  <c r="J93" i="4"/>
  <c r="F123" i="4"/>
  <c r="J124" i="4"/>
  <c r="BF129" i="4"/>
  <c r="BF139" i="4"/>
  <c r="BF140" i="4"/>
  <c r="BF143" i="4"/>
  <c r="BF144" i="4"/>
  <c r="BF148" i="4"/>
  <c r="BF150" i="4"/>
  <c r="BF156" i="4"/>
  <c r="BF160" i="4"/>
  <c r="BF131" i="4"/>
  <c r="BF136" i="4"/>
  <c r="BF138" i="4"/>
  <c r="BF153" i="4"/>
  <c r="BF154" i="4"/>
  <c r="BF159" i="4"/>
  <c r="BF130" i="4"/>
  <c r="BF134" i="4"/>
  <c r="BF142" i="4"/>
  <c r="BF145" i="4"/>
  <c r="BF149" i="4"/>
  <c r="J91" i="3"/>
  <c r="J94" i="3"/>
  <c r="BF130" i="3"/>
  <c r="BF142" i="3"/>
  <c r="BF144" i="3"/>
  <c r="BF150" i="3"/>
  <c r="BF158" i="3"/>
  <c r="BF160" i="3"/>
  <c r="BF161" i="3"/>
  <c r="BF164" i="3"/>
  <c r="BF167" i="3"/>
  <c r="BF172" i="3"/>
  <c r="BF173" i="3"/>
  <c r="BF174" i="3"/>
  <c r="BF182" i="3"/>
  <c r="BF183" i="3"/>
  <c r="BF189" i="3"/>
  <c r="BF190" i="3"/>
  <c r="BF196" i="3"/>
  <c r="BF200" i="3"/>
  <c r="BF204" i="3"/>
  <c r="BF207" i="3"/>
  <c r="BF208" i="3"/>
  <c r="BF211" i="3"/>
  <c r="BF213" i="3"/>
  <c r="F94" i="3"/>
  <c r="BF134" i="3"/>
  <c r="BF135" i="3"/>
  <c r="BF137" i="3"/>
  <c r="BF139" i="3"/>
  <c r="BF140" i="3"/>
  <c r="BF141" i="3"/>
  <c r="BF145" i="3"/>
  <c r="BF159" i="3"/>
  <c r="BF162" i="3"/>
  <c r="BF163" i="3"/>
  <c r="BF169" i="3"/>
  <c r="BF176" i="3"/>
  <c r="BF177" i="3"/>
  <c r="BF178" i="3"/>
  <c r="BF179" i="3"/>
  <c r="BF181" i="3"/>
  <c r="BF185" i="3"/>
  <c r="BF201" i="3"/>
  <c r="E85" i="3"/>
  <c r="F93" i="3"/>
  <c r="BF128" i="3"/>
  <c r="BF132" i="3"/>
  <c r="BF136" i="3"/>
  <c r="BF143" i="3"/>
  <c r="BF147" i="3"/>
  <c r="BF148" i="3"/>
  <c r="BF153" i="3"/>
  <c r="BF155" i="3"/>
  <c r="BF157" i="3"/>
  <c r="BF166" i="3"/>
  <c r="BF168" i="3"/>
  <c r="BF171" i="3"/>
  <c r="BF175" i="3"/>
  <c r="BF180" i="3"/>
  <c r="BF184" i="3"/>
  <c r="BF186" i="3"/>
  <c r="BF187" i="3"/>
  <c r="BF192" i="3"/>
  <c r="BF193" i="3"/>
  <c r="BF195" i="3"/>
  <c r="BF199" i="3"/>
  <c r="BF206" i="3"/>
  <c r="BF209" i="3"/>
  <c r="BF210" i="3"/>
  <c r="J93" i="3"/>
  <c r="BF129" i="3"/>
  <c r="BF131" i="3"/>
  <c r="BF133" i="3"/>
  <c r="BF138" i="3"/>
  <c r="BF146" i="3"/>
  <c r="BF149" i="3"/>
  <c r="BF151" i="3"/>
  <c r="BF152" i="3"/>
  <c r="BF154" i="3"/>
  <c r="BF165" i="3"/>
  <c r="BF170" i="3"/>
  <c r="BF188" i="3"/>
  <c r="BF191" i="3"/>
  <c r="BF194" i="3"/>
  <c r="BF197" i="3"/>
  <c r="BF202" i="3"/>
  <c r="J91" i="2"/>
  <c r="J94" i="2"/>
  <c r="BF141" i="2"/>
  <c r="BF149" i="2"/>
  <c r="BF157" i="2"/>
  <c r="BF164" i="2"/>
  <c r="BF168" i="2"/>
  <c r="BF169" i="2"/>
  <c r="BF176" i="2"/>
  <c r="BF178" i="2"/>
  <c r="BF180" i="2"/>
  <c r="BF182" i="2"/>
  <c r="BF186" i="2"/>
  <c r="BF188" i="2"/>
  <c r="BF195" i="2"/>
  <c r="BF205" i="2"/>
  <c r="BF207" i="2"/>
  <c r="BF208" i="2"/>
  <c r="BF212" i="2"/>
  <c r="BF232" i="2"/>
  <c r="BF239" i="2"/>
  <c r="BF240" i="2"/>
  <c r="BF244" i="2"/>
  <c r="BF245" i="2"/>
  <c r="BF248" i="2"/>
  <c r="BF251" i="2"/>
  <c r="BF252" i="2"/>
  <c r="BF256" i="2"/>
  <c r="BF264" i="2"/>
  <c r="BF265" i="2"/>
  <c r="BF273" i="2"/>
  <c r="BF277" i="2"/>
  <c r="BF281" i="2"/>
  <c r="BF287" i="2"/>
  <c r="BF289" i="2"/>
  <c r="BF299" i="2"/>
  <c r="BF304" i="2"/>
  <c r="BF310" i="2"/>
  <c r="BF311" i="2"/>
  <c r="BF321" i="2"/>
  <c r="BF322" i="2"/>
  <c r="BF324" i="2"/>
  <c r="BF333" i="2"/>
  <c r="BF335" i="2"/>
  <c r="BF340" i="2"/>
  <c r="BF352" i="2"/>
  <c r="BF353" i="2"/>
  <c r="BF358" i="2"/>
  <c r="BF361" i="2"/>
  <c r="BF362" i="2"/>
  <c r="BF368" i="2"/>
  <c r="BF369" i="2"/>
  <c r="BF374" i="2"/>
  <c r="BF376" i="2"/>
  <c r="BF400" i="2"/>
  <c r="BF408" i="2"/>
  <c r="BF410" i="2"/>
  <c r="BF411" i="2"/>
  <c r="BF412" i="2"/>
  <c r="BF413" i="2"/>
  <c r="BF414" i="2"/>
  <c r="F93" i="2"/>
  <c r="E120" i="2"/>
  <c r="J128" i="2"/>
  <c r="BF142" i="2"/>
  <c r="BF145" i="2"/>
  <c r="BF148" i="2"/>
  <c r="BF153" i="2"/>
  <c r="BF155" i="2"/>
  <c r="BF158" i="2"/>
  <c r="BF159" i="2"/>
  <c r="BF160" i="2"/>
  <c r="BF161" i="2"/>
  <c r="BF163" i="2"/>
  <c r="BF165" i="2"/>
  <c r="BF166" i="2"/>
  <c r="BF167" i="2"/>
  <c r="BF173" i="2"/>
  <c r="BF179" i="2"/>
  <c r="BF181" i="2"/>
  <c r="BF184" i="2"/>
  <c r="BF185" i="2"/>
  <c r="BF187" i="2"/>
  <c r="BF191" i="2"/>
  <c r="BF192" i="2"/>
  <c r="BF197" i="2"/>
  <c r="BF201" i="2"/>
  <c r="BF203" i="2"/>
  <c r="BF213" i="2"/>
  <c r="BF217" i="2"/>
  <c r="BF224" i="2"/>
  <c r="BF228" i="2"/>
  <c r="BF230" i="2"/>
  <c r="BF233" i="2"/>
  <c r="BF242" i="2"/>
  <c r="BF249" i="2"/>
  <c r="BF258" i="2"/>
  <c r="BF259" i="2"/>
  <c r="BF260" i="2"/>
  <c r="BF261" i="2"/>
  <c r="BF262" i="2"/>
  <c r="BF266" i="2"/>
  <c r="BF275" i="2"/>
  <c r="BF279" i="2"/>
  <c r="BF280" i="2"/>
  <c r="BF284" i="2"/>
  <c r="BF285" i="2"/>
  <c r="BF291" i="2"/>
  <c r="BF292" i="2"/>
  <c r="BF293" i="2"/>
  <c r="BF300" i="2"/>
  <c r="BF302" i="2"/>
  <c r="BF307" i="2"/>
  <c r="BF313" i="2"/>
  <c r="BF314" i="2"/>
  <c r="BF315" i="2"/>
  <c r="BF318" i="2"/>
  <c r="BF319" i="2"/>
  <c r="BF326" i="2"/>
  <c r="BF328" i="2"/>
  <c r="BF332" i="2"/>
  <c r="BF339" i="2"/>
  <c r="BF343" i="2"/>
  <c r="BF345" i="2"/>
  <c r="BF365" i="2"/>
  <c r="BF366" i="2"/>
  <c r="BF371" i="2"/>
  <c r="BF373" i="2"/>
  <c r="BF378" i="2"/>
  <c r="BF379" i="2"/>
  <c r="BF381" i="2"/>
  <c r="BF385" i="2"/>
  <c r="BF387" i="2"/>
  <c r="BF389" i="2"/>
  <c r="BF391" i="2"/>
  <c r="BF396" i="2"/>
  <c r="BF398" i="2"/>
  <c r="BF402" i="2"/>
  <c r="BF404" i="2"/>
  <c r="BF406" i="2"/>
  <c r="BF407" i="2"/>
  <c r="BF134" i="2"/>
  <c r="BF137" i="2"/>
  <c r="BF143" i="2"/>
  <c r="BF147" i="2"/>
  <c r="BF150" i="2"/>
  <c r="BF154" i="2"/>
  <c r="BF156" i="2"/>
  <c r="BF162" i="2"/>
  <c r="BF170" i="2"/>
  <c r="BF171" i="2"/>
  <c r="BF189" i="2"/>
  <c r="BF198" i="2"/>
  <c r="BF202" i="2"/>
  <c r="BF206" i="2"/>
  <c r="BF209" i="2"/>
  <c r="BF210" i="2"/>
  <c r="BF211" i="2"/>
  <c r="BF214" i="2"/>
  <c r="BF218" i="2"/>
  <c r="BF223" i="2"/>
  <c r="BF229" i="2"/>
  <c r="BF237" i="2"/>
  <c r="BF243" i="2"/>
  <c r="BF246" i="2"/>
  <c r="BF247" i="2"/>
  <c r="BF254" i="2"/>
  <c r="BF257" i="2"/>
  <c r="BF270" i="2"/>
  <c r="BF271" i="2"/>
  <c r="BF276" i="2"/>
  <c r="BF278" i="2"/>
  <c r="BF282" i="2"/>
  <c r="BF283" i="2"/>
  <c r="BF288" i="2"/>
  <c r="BF290" i="2"/>
  <c r="BF296" i="2"/>
  <c r="BF297" i="2"/>
  <c r="BF305" i="2"/>
  <c r="BF308" i="2"/>
  <c r="BF309" i="2"/>
  <c r="BF312" i="2"/>
  <c r="BF316" i="2"/>
  <c r="BF317" i="2"/>
  <c r="BF320" i="2"/>
  <c r="BF327" i="2"/>
  <c r="BF329" i="2"/>
  <c r="BF337" i="2"/>
  <c r="BF338" i="2"/>
  <c r="BF342" i="2"/>
  <c r="BF344" i="2"/>
  <c r="BF346" i="2"/>
  <c r="BF347" i="2"/>
  <c r="BF348" i="2"/>
  <c r="BF349" i="2"/>
  <c r="BF351" i="2"/>
  <c r="BF354" i="2"/>
  <c r="BF355" i="2"/>
  <c r="BF364" i="2"/>
  <c r="BF372" i="2"/>
  <c r="BF377" i="2"/>
  <c r="BF380" i="2"/>
  <c r="BF382" i="2"/>
  <c r="BF399" i="2"/>
  <c r="BF401" i="2"/>
  <c r="BF405" i="2"/>
  <c r="BF409" i="2"/>
  <c r="F94" i="2"/>
  <c r="BF135" i="2"/>
  <c r="BF136" i="2"/>
  <c r="BF138" i="2"/>
  <c r="BF139" i="2"/>
  <c r="BF140" i="2"/>
  <c r="BF144" i="2"/>
  <c r="BF146" i="2"/>
  <c r="BF151" i="2"/>
  <c r="BF152" i="2"/>
  <c r="BF174" i="2"/>
  <c r="BF175" i="2"/>
  <c r="BF177" i="2"/>
  <c r="BF183" i="2"/>
  <c r="BF193" i="2"/>
  <c r="BF194" i="2"/>
  <c r="BF196" i="2"/>
  <c r="BF199" i="2"/>
  <c r="BF200" i="2"/>
  <c r="BF204" i="2"/>
  <c r="BF215" i="2"/>
  <c r="BF219" i="2"/>
  <c r="BF220" i="2"/>
  <c r="BF221" i="2"/>
  <c r="BF222" i="2"/>
  <c r="BF226" i="2"/>
  <c r="BF227" i="2"/>
  <c r="BF234" i="2"/>
  <c r="BF235" i="2"/>
  <c r="BF236" i="2"/>
  <c r="BF238" i="2"/>
  <c r="BF241" i="2"/>
  <c r="BF250" i="2"/>
  <c r="BF255" i="2"/>
  <c r="BF263" i="2"/>
  <c r="BF267" i="2"/>
  <c r="BF268" i="2"/>
  <c r="BF269" i="2"/>
  <c r="BF272" i="2"/>
  <c r="BF274" i="2"/>
  <c r="BF286" i="2"/>
  <c r="BF294" i="2"/>
  <c r="BF295" i="2"/>
  <c r="BF301" i="2"/>
  <c r="BF303" i="2"/>
  <c r="BF306" i="2"/>
  <c r="BF323" i="2"/>
  <c r="BF325" i="2"/>
  <c r="BF331" i="2"/>
  <c r="BF334" i="2"/>
  <c r="BF336" i="2"/>
  <c r="BF341" i="2"/>
  <c r="BF350" i="2"/>
  <c r="BF356" i="2"/>
  <c r="BF357" i="2"/>
  <c r="BF359" i="2"/>
  <c r="BF360" i="2"/>
  <c r="BF363" i="2"/>
  <c r="BF367" i="2"/>
  <c r="BF370" i="2"/>
  <c r="BF375" i="2"/>
  <c r="BF383" i="2"/>
  <c r="BF386" i="2"/>
  <c r="BF388" i="2"/>
  <c r="BF392" i="2"/>
  <c r="BF393" i="2"/>
  <c r="BF394" i="2"/>
  <c r="BF397" i="2"/>
  <c r="BF403" i="2"/>
  <c r="J35" i="2"/>
  <c r="AV96" i="1" s="1"/>
  <c r="J35" i="3"/>
  <c r="AV97" i="1" s="1"/>
  <c r="F37" i="4"/>
  <c r="BB98" i="1" s="1"/>
  <c r="F35" i="4"/>
  <c r="AZ98" i="1" s="1"/>
  <c r="F37" i="5"/>
  <c r="BB99" i="1" s="1"/>
  <c r="J35" i="5"/>
  <c r="AV99" i="1" s="1"/>
  <c r="J33" i="6"/>
  <c r="AV100" i="1" s="1"/>
  <c r="F37" i="7"/>
  <c r="BD101" i="1" s="1"/>
  <c r="F35" i="8"/>
  <c r="BB102" i="1" s="1"/>
  <c r="F33" i="9"/>
  <c r="AZ103" i="1"/>
  <c r="F37" i="2"/>
  <c r="BB96" i="1"/>
  <c r="F35" i="2"/>
  <c r="AZ96" i="1"/>
  <c r="F37" i="3"/>
  <c r="BB97" i="1"/>
  <c r="F38" i="4"/>
  <c r="BC98" i="1"/>
  <c r="F39" i="4"/>
  <c r="BD98" i="1"/>
  <c r="F38" i="5"/>
  <c r="BC99" i="1"/>
  <c r="F36" i="6"/>
  <c r="BC100" i="1"/>
  <c r="J33" i="7"/>
  <c r="AV101" i="1"/>
  <c r="F37" i="8"/>
  <c r="BD102" i="1"/>
  <c r="F36" i="8"/>
  <c r="BC102" i="1"/>
  <c r="F35" i="9"/>
  <c r="BB103" i="1" s="1"/>
  <c r="F39" i="2"/>
  <c r="BD96" i="1"/>
  <c r="AS94" i="1"/>
  <c r="F35" i="3"/>
  <c r="AZ97" i="1"/>
  <c r="F39" i="3"/>
  <c r="BD97" i="1" s="1"/>
  <c r="F39" i="5"/>
  <c r="BD99" i="1"/>
  <c r="F33" i="6"/>
  <c r="AZ100" i="1" s="1"/>
  <c r="F35" i="6"/>
  <c r="BB100" i="1"/>
  <c r="F33" i="7"/>
  <c r="AZ101" i="1" s="1"/>
  <c r="F35" i="7"/>
  <c r="BB101" i="1" s="1"/>
  <c r="J33" i="9"/>
  <c r="AV103" i="1" s="1"/>
  <c r="F36" i="9"/>
  <c r="BC103" i="1" s="1"/>
  <c r="F38" i="2"/>
  <c r="BC96" i="1" s="1"/>
  <c r="F38" i="3"/>
  <c r="BC97" i="1" s="1"/>
  <c r="J35" i="4"/>
  <c r="AV98" i="1"/>
  <c r="F35" i="5"/>
  <c r="AZ99" i="1"/>
  <c r="F37" i="6"/>
  <c r="BD100" i="1"/>
  <c r="F36" i="7"/>
  <c r="BC101" i="1"/>
  <c r="J33" i="8"/>
  <c r="AV102" i="1"/>
  <c r="F33" i="8"/>
  <c r="AZ102" i="1"/>
  <c r="F37" i="9"/>
  <c r="BD103" i="1"/>
  <c r="R128" i="7" l="1"/>
  <c r="BK129" i="7"/>
  <c r="BK256" i="7"/>
  <c r="J256" i="7" s="1"/>
  <c r="J103" i="7" s="1"/>
  <c r="BK126" i="3"/>
  <c r="J126" i="3" s="1"/>
  <c r="J32" i="3" s="1"/>
  <c r="AG97" i="1" s="1"/>
  <c r="AN97" i="1" s="1"/>
  <c r="BK133" i="2"/>
  <c r="P128" i="7"/>
  <c r="AU101" i="1"/>
  <c r="T132" i="5"/>
  <c r="T131" i="5" s="1"/>
  <c r="T180" i="6"/>
  <c r="P132" i="4"/>
  <c r="R130" i="8"/>
  <c r="P162" i="8"/>
  <c r="P130" i="8" s="1"/>
  <c r="AU102" i="1" s="1"/>
  <c r="P127" i="4"/>
  <c r="AU98" i="1"/>
  <c r="P132" i="6"/>
  <c r="R132" i="5"/>
  <c r="R131" i="5"/>
  <c r="R180" i="6"/>
  <c r="T127" i="4"/>
  <c r="T162" i="8"/>
  <c r="T130" i="8"/>
  <c r="T132" i="6"/>
  <c r="T131" i="6" s="1"/>
  <c r="R127" i="4"/>
  <c r="R132" i="6"/>
  <c r="R131" i="6"/>
  <c r="P132" i="5"/>
  <c r="P131" i="5"/>
  <c r="AU99" i="1"/>
  <c r="P180" i="6"/>
  <c r="T148" i="5"/>
  <c r="BK162" i="8"/>
  <c r="J162" i="8"/>
  <c r="J104" i="8" s="1"/>
  <c r="BK132" i="4"/>
  <c r="J132" i="4"/>
  <c r="J100" i="4"/>
  <c r="BK157" i="4"/>
  <c r="J157" i="4"/>
  <c r="J104" i="4"/>
  <c r="BK132" i="5"/>
  <c r="J132" i="5" s="1"/>
  <c r="J99" i="5" s="1"/>
  <c r="BK132" i="6"/>
  <c r="J132" i="6"/>
  <c r="J97" i="6" s="1"/>
  <c r="BK180" i="6"/>
  <c r="J180" i="6"/>
  <c r="J104" i="6"/>
  <c r="BK148" i="5"/>
  <c r="J148" i="5"/>
  <c r="J104" i="5"/>
  <c r="J30" i="9"/>
  <c r="AG103" i="1" s="1"/>
  <c r="AN103" i="1" s="1"/>
  <c r="J36" i="2"/>
  <c r="AW96" i="1" s="1"/>
  <c r="AT96" i="1" s="1"/>
  <c r="J34" i="7"/>
  <c r="AW101" i="1"/>
  <c r="AT101" i="1"/>
  <c r="F36" i="2"/>
  <c r="BA96" i="1" s="1"/>
  <c r="F34" i="7"/>
  <c r="BA101" i="1"/>
  <c r="F36" i="3"/>
  <c r="BA97" i="1"/>
  <c r="J36" i="4"/>
  <c r="AW98" i="1" s="1"/>
  <c r="AT98" i="1" s="1"/>
  <c r="J36" i="5"/>
  <c r="AW99" i="1" s="1"/>
  <c r="AT99" i="1" s="1"/>
  <c r="BC95" i="1"/>
  <c r="AY95" i="1"/>
  <c r="BD95" i="1"/>
  <c r="J34" i="6"/>
  <c r="AW100" i="1"/>
  <c r="AT100" i="1"/>
  <c r="J34" i="8"/>
  <c r="AW102" i="1"/>
  <c r="AT102" i="1"/>
  <c r="J34" i="9"/>
  <c r="AW103" i="1" s="1"/>
  <c r="AT103" i="1" s="1"/>
  <c r="J36" i="3"/>
  <c r="AW97" i="1" s="1"/>
  <c r="AT97" i="1" s="1"/>
  <c r="F36" i="4"/>
  <c r="BA98" i="1" s="1"/>
  <c r="F36" i="5"/>
  <c r="BA99" i="1"/>
  <c r="AZ95" i="1"/>
  <c r="BB95" i="1"/>
  <c r="AX95" i="1"/>
  <c r="F34" i="6"/>
  <c r="BA100" i="1"/>
  <c r="F34" i="8"/>
  <c r="BA102" i="1"/>
  <c r="F34" i="9"/>
  <c r="BA103" i="1"/>
  <c r="J98" i="3" l="1"/>
  <c r="J129" i="7"/>
  <c r="J97" i="7" s="1"/>
  <c r="BK128" i="7"/>
  <c r="J128" i="7" s="1"/>
  <c r="J133" i="2"/>
  <c r="J99" i="2" s="1"/>
  <c r="BK132" i="2"/>
  <c r="J132" i="2" s="1"/>
  <c r="P131" i="6"/>
  <c r="AU100" i="1"/>
  <c r="BK127" i="4"/>
  <c r="J127" i="4" s="1"/>
  <c r="J32" i="4" s="1"/>
  <c r="AG98" i="1" s="1"/>
  <c r="BK131" i="6"/>
  <c r="J131" i="6"/>
  <c r="J96" i="6"/>
  <c r="BK130" i="8"/>
  <c r="J130" i="8"/>
  <c r="J96" i="8"/>
  <c r="BK131" i="5"/>
  <c r="J131" i="5" s="1"/>
  <c r="J32" i="5" s="1"/>
  <c r="AG99" i="1" s="1"/>
  <c r="J39" i="9"/>
  <c r="J41" i="3"/>
  <c r="AZ94" i="1"/>
  <c r="W29" i="1"/>
  <c r="AU95" i="1"/>
  <c r="AU94" i="1"/>
  <c r="BC94" i="1"/>
  <c r="W32" i="1"/>
  <c r="BD94" i="1"/>
  <c r="W33" i="1"/>
  <c r="AV95" i="1"/>
  <c r="BB94" i="1"/>
  <c r="W31" i="1" s="1"/>
  <c r="BA95" i="1"/>
  <c r="J30" i="7" l="1"/>
  <c r="J96" i="7"/>
  <c r="J98" i="2"/>
  <c r="J32" i="2"/>
  <c r="J41" i="5"/>
  <c r="J41" i="4"/>
  <c r="J98" i="5"/>
  <c r="J98" i="4"/>
  <c r="AN98" i="1"/>
  <c r="AN99" i="1"/>
  <c r="AV94" i="1"/>
  <c r="AK29" i="1"/>
  <c r="J30" i="6"/>
  <c r="AG100" i="1"/>
  <c r="J30" i="8"/>
  <c r="AG102" i="1"/>
  <c r="AN102" i="1" s="1"/>
  <c r="AW95" i="1"/>
  <c r="AT95" i="1" s="1"/>
  <c r="BA94" i="1"/>
  <c r="W30" i="1" s="1"/>
  <c r="AY94" i="1"/>
  <c r="AX94" i="1"/>
  <c r="AG96" i="1" l="1"/>
  <c r="J41" i="2"/>
  <c r="AG101" i="1"/>
  <c r="AN101" i="1" s="1"/>
  <c r="J39" i="7"/>
  <c r="J39" i="8"/>
  <c r="J39" i="6"/>
  <c r="AN100" i="1"/>
  <c r="AW94" i="1"/>
  <c r="AK30" i="1" s="1"/>
  <c r="AN96" i="1" l="1"/>
  <c r="AG95" i="1"/>
  <c r="AT94" i="1"/>
  <c r="AG94" i="1" l="1"/>
  <c r="AK26" i="1" s="1"/>
  <c r="AK35" i="1" s="1"/>
  <c r="AN95" i="1"/>
  <c r="AN94" i="1" l="1"/>
</calcChain>
</file>

<file path=xl/sharedStrings.xml><?xml version="1.0" encoding="utf-8"?>
<sst xmlns="http://schemas.openxmlformats.org/spreadsheetml/2006/main" count="13296" uniqueCount="2633">
  <si>
    <t>Export Komplet</t>
  </si>
  <si>
    <t/>
  </si>
  <si>
    <t>2.0</t>
  </si>
  <si>
    <t>False</t>
  </si>
  <si>
    <t>{92046ae2-8e11-40a5-afad-ffcdb951e942}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</si>
  <si>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</si>
  <si>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</si>
  <si>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</si>
  <si>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</si>
  <si>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</si>
  <si>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</si>
  <si>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</si>
  <si>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</si>
  <si>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</si>
  <si>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</si>
  <si>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</si>
  <si>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</si>
  <si>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</si>
  <si>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</si>
  <si>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SNP3, 953 42 Zlaté Moravce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</si>
  <si>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</si>
  <si>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</si>
  <si>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</si>
  <si>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</si>
  <si>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</si>
  <si>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</si>
  <si>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</si>
  <si>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</si>
  <si>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</si>
  <si>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</si>
  <si>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</si>
  <si>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</si>
  <si>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</si>
  <si>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</si>
  <si>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</si>
  <si>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</si>
  <si>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</si>
  <si>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</si>
  <si>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</si>
  <si>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</si>
  <si>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</si>
  <si>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</si>
  <si>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</si>
  <si>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</si>
  <si>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</si>
  <si>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</si>
  <si>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</si>
  <si>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</si>
  <si>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</si>
  <si>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</si>
  <si>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</si>
  <si>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</si>
  <si>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</si>
  <si>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</si>
  <si>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</si>
  <si>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</si>
  <si>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</si>
  <si>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</si>
  <si>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</si>
  <si>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</si>
  <si>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</si>
  <si>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</si>
  <si>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</si>
  <si>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</si>
  <si>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</si>
  <si>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</si>
  <si>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</si>
  <si>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</si>
  <si>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</si>
  <si>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</si>
  <si>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</si>
  <si>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</si>
  <si>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</si>
  <si>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</si>
  <si>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</si>
  <si>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PS01</t>
  </si>
  <si>
    <t>Teplovodná plynová kotolňa</t>
  </si>
  <si>
    <t>STA</t>
  </si>
  <si>
    <t>1</t>
  </si>
  <si>
    <t>{58cc3bfb-670c-4b59-b4d0-68c9848903e8}</t>
  </si>
  <si>
    <t>/</t>
  </si>
  <si>
    <t>PS01.1</t>
  </si>
  <si>
    <t>Strone-technologická časť</t>
  </si>
  <si>
    <t>Časť</t>
  </si>
  <si>
    <t>2</t>
  </si>
  <si>
    <t>{758be099-d8c8-497a-8fe3-a7c6081693e9}</t>
  </si>
  <si>
    <t>PS01.2</t>
  </si>
  <si>
    <t>Elektrická inštalácia a MaR</t>
  </si>
  <si>
    <t>{20d72834-98aa-46bf-96dd-4323bfa35883}</t>
  </si>
  <si>
    <t>PS01.3</t>
  </si>
  <si>
    <t>Vnútorný rozvod plynu</t>
  </si>
  <si>
    <t>{97decb3c-8257-4640-8b0d-3cb8451942a9}</t>
  </si>
  <si>
    <t>PS01.4</t>
  </si>
  <si>
    <t>Rekonštruckia regulačnej stanice plynu</t>
  </si>
  <si>
    <t>{31d38521-f652-42c1-906d-bf4af21e4ce2}</t>
  </si>
  <si>
    <t>SO01</t>
  </si>
  <si>
    <t>{ba99e9a2-e660-43fb-8ef5-ff7e91d1c71e}</t>
  </si>
  <si>
    <t>SO02</t>
  </si>
  <si>
    <t>Škola - ÚK</t>
  </si>
  <si>
    <t>{54c1c748-5432-4468-a209-c910f398125d}</t>
  </si>
  <si>
    <t>SO03</t>
  </si>
  <si>
    <t>Vonkajší teplovodný rozvod</t>
  </si>
  <si>
    <t>{68dfed66-49bd-4b51-969c-ba5be3ad37df}</t>
  </si>
  <si>
    <t>SO04</t>
  </si>
  <si>
    <t>Kuchyňa a jedáleň - ÚK</t>
  </si>
  <si>
    <t>{cc33330c-52ca-4494-bc53-96fb73a41684}</t>
  </si>
  <si>
    <t>KRYCÍ LIST ROZPOČTU</t>
  </si>
  <si>
    <t>Objekt:</t>
  </si>
  <si>
    <t>PS01 - Teplovodná plynová kotolňa</t>
  </si>
  <si>
    <t>Časť:</t>
  </si>
  <si>
    <t>PS01.1 - Strone-technologická časť</t>
  </si>
  <si>
    <t>REKAPITULÁCIA ROZPOČTU</t>
  </si>
  <si>
    <t>Kód dielu - Popis</t>
  </si>
  <si>
    <t>Cena celkom [EUR]</t>
  </si>
  <si>
    <t>Náklady z rozpočtu</t>
  </si>
  <si>
    <t>-1</t>
  </si>
  <si>
    <t>DEMONTÁŽE - DEMONTÁŽE</t>
  </si>
  <si>
    <t xml:space="preserve">    732.1 -Odvod spalín - 732.1 -Odvod spalín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</si>
  <si>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</si>
  <si>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</si>
  <si>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</si>
  <si>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</si>
  <si>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</si>
  <si>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</si>
  <si>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</si>
  <si>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767 - Konštrukcie doplnkové kovové</t>
  </si>
  <si>
    <t xml:space="preserve">    783 - Dokončovacie práce - nátery</t>
  </si>
  <si>
    <t>Ostatné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</si>
  <si>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</si>
  <si>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</si>
  <si>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</si>
  <si>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</si>
  <si>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</si>
  <si>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</si>
  <si>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</si>
  <si>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</si>
  <si>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</si>
  <si>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</si>
  <si>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</si>
  <si>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</si>
  <si>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DEMONTÁŽE</t>
  </si>
  <si>
    <t>ROZPOCET</t>
  </si>
  <si>
    <t>K</t>
  </si>
  <si>
    <t>713300842</t>
  </si>
  <si>
    <t>Odstránenie tepelnej izolácie telies z vláknitých mater. z konštr. vrátane povrch. úpravy 0,05250t</t>
  </si>
  <si>
    <t>m2</t>
  </si>
  <si>
    <t>4</t>
  </si>
  <si>
    <t>359502607</t>
  </si>
  <si>
    <t>713400822</t>
  </si>
  <si>
    <t>Odstránenie tepelnej izolácie potrubia pásmi alebo fóliami ohybov    0,00220t</t>
  </si>
  <si>
    <t>-275417803</t>
  </si>
  <si>
    <t>3</t>
  </si>
  <si>
    <t>713400832</t>
  </si>
  <si>
    <t>Odstránenie tepelnej izolácie potrubia vrátane povrchovej úpravy,  -0,04010t</t>
  </si>
  <si>
    <t>-633474934</t>
  </si>
  <si>
    <t>731201821</t>
  </si>
  <si>
    <t>Demontáž kotla žiarorúrkového skriňového automatických s výkonom nad 290 do 465 kW,  -2,37000t</t>
  </si>
  <si>
    <t>ks</t>
  </si>
  <si>
    <t>389958214</t>
  </si>
  <si>
    <t>5</t>
  </si>
  <si>
    <t>731202830</t>
  </si>
  <si>
    <t>Rozrezanie demontovaného kotla oceľového s hmotnosťou nad 1000 do 2500 kg</t>
  </si>
  <si>
    <t>2024136026</t>
  </si>
  <si>
    <t>6</t>
  </si>
  <si>
    <t>731292812</t>
  </si>
  <si>
    <t>Demontáž horáka na kvapalné a plynné palivá s výkonom nad 145 do 300 kW,  -0,07500t</t>
  </si>
  <si>
    <t>-1946654432</t>
  </si>
  <si>
    <t>7</t>
  </si>
  <si>
    <t>732110813</t>
  </si>
  <si>
    <t>Demontáž telesa rozdeľovača a zberača nad DN 200 do 300,  -0,20748t</t>
  </si>
  <si>
    <t>m</t>
  </si>
  <si>
    <t>-1425009421</t>
  </si>
  <si>
    <t>8</t>
  </si>
  <si>
    <t>732320818</t>
  </si>
  <si>
    <t>Demontáž nádrže beztlakovej alebo tlakovej, odpojenie od rozvodov potrubia nádrže objemu do 5000 l</t>
  </si>
  <si>
    <t>-1852313562</t>
  </si>
  <si>
    <t>9</t>
  </si>
  <si>
    <t>732393818</t>
  </si>
  <si>
    <t>Rozrezanie demontovanej nádrže objemu nad 2000 do 5000 l</t>
  </si>
  <si>
    <t>1268928428</t>
  </si>
  <si>
    <t>10</t>
  </si>
  <si>
    <t>732420814</t>
  </si>
  <si>
    <t>Demontáž čerpadla obehového špirálového (do potrubia) DN 65,  -0,02400t</t>
  </si>
  <si>
    <t>2034893857</t>
  </si>
  <si>
    <t>11</t>
  </si>
  <si>
    <t>732890801</t>
  </si>
  <si>
    <t>Vnútrostaveniskové premiestnenie vybúraných hmôt strojovní vodorovne 100 m z objektov výšky do 6 m</t>
  </si>
  <si>
    <t>t</t>
  </si>
  <si>
    <t>-299007220</t>
  </si>
  <si>
    <t>12</t>
  </si>
  <si>
    <t>732PC01</t>
  </si>
  <si>
    <t>Demontáž komínovej vložký H=25m</t>
  </si>
  <si>
    <t>453258168</t>
  </si>
  <si>
    <t>13</t>
  </si>
  <si>
    <t>733110806</t>
  </si>
  <si>
    <t>Demontáž potrubia z oceľových rúrok závitových nad 15 do DN 32</t>
  </si>
  <si>
    <t>-553188409</t>
  </si>
  <si>
    <t>14</t>
  </si>
  <si>
    <t>733120819</t>
  </si>
  <si>
    <t>Demontáž potrubia z oceľových rúrok hladkých nad 38 do D 60,3</t>
  </si>
  <si>
    <t>-1519545868</t>
  </si>
  <si>
    <t>15</t>
  </si>
  <si>
    <t>733120832</t>
  </si>
  <si>
    <t>Demontáž potrubia z oceľových rúrok hladkých nad 89 do D 133</t>
  </si>
  <si>
    <t>-1389139511</t>
  </si>
  <si>
    <t>16</t>
  </si>
  <si>
    <t>733120836</t>
  </si>
  <si>
    <t>Demontáž potrubia z oceľových rúrok hladkých nad 133 do D 159,  -0,02359t</t>
  </si>
  <si>
    <t>-878268464</t>
  </si>
  <si>
    <t>17</t>
  </si>
  <si>
    <t>733140811</t>
  </si>
  <si>
    <t>Demontáž odvzdušňovacej nádoby a dýzy, odrezanie,  -0,00705t</t>
  </si>
  <si>
    <t>-278758128</t>
  </si>
  <si>
    <t>18</t>
  </si>
  <si>
    <t>733191816</t>
  </si>
  <si>
    <t>Odrezanie strmeňového držiaka do priem.  44.5</t>
  </si>
  <si>
    <t>-1740766421</t>
  </si>
  <si>
    <t>19</t>
  </si>
  <si>
    <t>733191823</t>
  </si>
  <si>
    <t>Odrezanie strmeňového držiaka do priem.  76</t>
  </si>
  <si>
    <t>1688083254</t>
  </si>
  <si>
    <t>733191828</t>
  </si>
  <si>
    <t>Odrezanie strmeňového držiaka do priem. 108</t>
  </si>
  <si>
    <t>-2130652397</t>
  </si>
  <si>
    <t>21</t>
  </si>
  <si>
    <t>733191836</t>
  </si>
  <si>
    <t>Odrezanie strmeňového držiaka do priem. 159</t>
  </si>
  <si>
    <t>473481880</t>
  </si>
  <si>
    <t>22</t>
  </si>
  <si>
    <t>733193810</t>
  </si>
  <si>
    <t>Rozrezanie konzoly, podpery a výložníka pre potrubie z uholníkov L do 50x50x5 mm</t>
  </si>
  <si>
    <t>770723746</t>
  </si>
  <si>
    <t>23</t>
  </si>
  <si>
    <t>733193820</t>
  </si>
  <si>
    <t>Rozrezanie konzoly, podpery a výložníka pre potrubie z uholníkov L nad 50x50x5 do 80x80x8 mm</t>
  </si>
  <si>
    <t>487980258</t>
  </si>
  <si>
    <t>24</t>
  </si>
  <si>
    <t>733194810</t>
  </si>
  <si>
    <t>Rozrezanie konzoly, podpery a výložnía pre potrubie z U - profilu do U 6,5</t>
  </si>
  <si>
    <t>-1212771203</t>
  </si>
  <si>
    <t>25</t>
  </si>
  <si>
    <t>733194820</t>
  </si>
  <si>
    <t>Rozrezanie konzoly, podpery a výložníka pre potrubie z U - profilu nad 6,5 do U 10</t>
  </si>
  <si>
    <t>661375401</t>
  </si>
  <si>
    <t>26</t>
  </si>
  <si>
    <t>733890801</t>
  </si>
  <si>
    <t>Vnútrostav. premiestnenie vybúraných hmôt rozvodov potrubia vodorovne do 100 m z obj. výš. do 6 m</t>
  </si>
  <si>
    <t>1822187278</t>
  </si>
  <si>
    <t>27</t>
  </si>
  <si>
    <t>734100811</t>
  </si>
  <si>
    <t>Demontáž armatúry prírubovej s dvomi prírubami do DN50</t>
  </si>
  <si>
    <t>136733263</t>
  </si>
  <si>
    <t>28</t>
  </si>
  <si>
    <t>734100812</t>
  </si>
  <si>
    <t>Demontáž armatúry prírubovej s dvomi prírubami nad 50 do DN 100</t>
  </si>
  <si>
    <t>101425200</t>
  </si>
  <si>
    <t>29</t>
  </si>
  <si>
    <t>734100813</t>
  </si>
  <si>
    <t>Demontáž armatúry prírubovej s dvomi prírubami nad 100 do DN 150,  -0,08300t</t>
  </si>
  <si>
    <t>1312041328</t>
  </si>
  <si>
    <t>30</t>
  </si>
  <si>
    <t>734200822</t>
  </si>
  <si>
    <t>Demontáž armatúry závitovej s dvomi závitmi nad 1/2 do G 1,  -0,00110t</t>
  </si>
  <si>
    <t>-55289848</t>
  </si>
  <si>
    <t>31</t>
  </si>
  <si>
    <t>734200824</t>
  </si>
  <si>
    <t>Demontáž armatúry závitovej s dvomi závitmi do G 2</t>
  </si>
  <si>
    <t>-1583472673</t>
  </si>
  <si>
    <t>32</t>
  </si>
  <si>
    <t>734410811</t>
  </si>
  <si>
    <t>Demontáž teplomera s ochranným puzdrom, priameho, rohového a dvojkovového tlakového indikačného -0,00080t</t>
  </si>
  <si>
    <t>-2142190662</t>
  </si>
  <si>
    <t>33</t>
  </si>
  <si>
    <t>734420811</t>
  </si>
  <si>
    <t>Demontáž tlakomera so spodným pripojením,  -0,01900t</t>
  </si>
  <si>
    <t>-2073889914</t>
  </si>
  <si>
    <t>34</t>
  </si>
  <si>
    <t>734420821</t>
  </si>
  <si>
    <t>Demontáž tlakomera diferenciálneho,  -0,00502t</t>
  </si>
  <si>
    <t>-1142874057</t>
  </si>
  <si>
    <t>35</t>
  </si>
  <si>
    <t>734890801</t>
  </si>
  <si>
    <t>Vnútrostaveniskové premiestnenie vybúraných hmôt armatúr do 6m</t>
  </si>
  <si>
    <t>-750881309</t>
  </si>
  <si>
    <t>36</t>
  </si>
  <si>
    <t>735494811</t>
  </si>
  <si>
    <t>Vypúšťanie vody z vykurovacích sústav</t>
  </si>
  <si>
    <t>hod</t>
  </si>
  <si>
    <t>-875951689</t>
  </si>
  <si>
    <t>37</t>
  </si>
  <si>
    <t>767996801</t>
  </si>
  <si>
    <t>Demontáž ostatných doplnkov stavieb s hmotnosťou jednotlivých dielov konštrukcií do 50 kg,  -0,00100t</t>
  </si>
  <si>
    <t>kg</t>
  </si>
  <si>
    <t>1708398370</t>
  </si>
  <si>
    <t>38</t>
  </si>
  <si>
    <t>979089012</t>
  </si>
  <si>
    <t>Poplatok za odvoz a likvidáciu na skládku (za odpad okrem železného šrotu)</t>
  </si>
  <si>
    <t>sub</t>
  </si>
  <si>
    <t>-885989237</t>
  </si>
  <si>
    <t>732.1 -Odvod spalín</t>
  </si>
  <si>
    <t>39</t>
  </si>
  <si>
    <t>M</t>
  </si>
  <si>
    <t>732.1PC001</t>
  </si>
  <si>
    <t>Pripojovací nástavec kotla priemer 200mm</t>
  </si>
  <si>
    <t>212645536</t>
  </si>
  <si>
    <t>40</t>
  </si>
  <si>
    <t>732.1PC002</t>
  </si>
  <si>
    <t>Revízne koleno 87°, priemer 200mm</t>
  </si>
  <si>
    <t>-627509929</t>
  </si>
  <si>
    <t>41</t>
  </si>
  <si>
    <t>732.1PC003</t>
  </si>
  <si>
    <t>Revízny kus, rovný, priemer 200mm</t>
  </si>
  <si>
    <t>-360353981</t>
  </si>
  <si>
    <t>42</t>
  </si>
  <si>
    <t>732.1PC004</t>
  </si>
  <si>
    <t>Jednoduchý oblúk 45°, priemer 200mm</t>
  </si>
  <si>
    <t>-1531705263</t>
  </si>
  <si>
    <t>43</t>
  </si>
  <si>
    <t>732.1PC005</t>
  </si>
  <si>
    <t>Emisný merací diel - atyp, priemer 200mm, mat. nerez s návarkami pre meracie prístroje</t>
  </si>
  <si>
    <t>-2120688598</t>
  </si>
  <si>
    <t>44</t>
  </si>
  <si>
    <t>732.1PC006</t>
  </si>
  <si>
    <t>Rúra na odvod spalín, priemer 200mm, L=1,0m tvarovateľná</t>
  </si>
  <si>
    <t>839657117</t>
  </si>
  <si>
    <t>45</t>
  </si>
  <si>
    <t>732.1PC007</t>
  </si>
  <si>
    <t>Rúra na odvod spalín, priemer 200mm, L=0,5m tvarovateľná</t>
  </si>
  <si>
    <t>-1745010423</t>
  </si>
  <si>
    <t>46</t>
  </si>
  <si>
    <t>732.1PC008</t>
  </si>
  <si>
    <t>Základný prvok šachta - opierajúci oblúk, ukladacia kolajnica, kryt šachty, rozperka (3 kusy)</t>
  </si>
  <si>
    <t>súb</t>
  </si>
  <si>
    <t>-957559863</t>
  </si>
  <si>
    <t>47</t>
  </si>
  <si>
    <t>732.1PC009</t>
  </si>
  <si>
    <t>Rúra na odvod spalín, priemer 200mm, L=2,0m tvarovateľná</t>
  </si>
  <si>
    <t>1377402845</t>
  </si>
  <si>
    <t>48</t>
  </si>
  <si>
    <t>732.1PC010</t>
  </si>
  <si>
    <t>Kovová rozperka (3 kusy) pre rúru s priemerom 200mm</t>
  </si>
  <si>
    <t>-771118195</t>
  </si>
  <si>
    <t>49</t>
  </si>
  <si>
    <t>732.1PC011</t>
  </si>
  <si>
    <t>Prenájom plošiny s košom- dosah do pracovnej výšky 20,0m</t>
  </si>
  <si>
    <t>-295823691</t>
  </si>
  <si>
    <t>50</t>
  </si>
  <si>
    <t>732.1PC012</t>
  </si>
  <si>
    <t>Kovové revízne dvierka 600x400 biele s úchytom - dodávka + montáž</t>
  </si>
  <si>
    <t>1918467669</t>
  </si>
  <si>
    <t>51</t>
  </si>
  <si>
    <t>732.1PC013</t>
  </si>
  <si>
    <t>Montáž</t>
  </si>
  <si>
    <t>-739578497</t>
  </si>
  <si>
    <t>52</t>
  </si>
  <si>
    <t>732.1PC014</t>
  </si>
  <si>
    <t>Revízna správa</t>
  </si>
  <si>
    <t>-1089772018</t>
  </si>
  <si>
    <t>53</t>
  </si>
  <si>
    <t>732.1PC015</t>
  </si>
  <si>
    <t>Protidažďová žalúzia so sitom 300x600</t>
  </si>
  <si>
    <t>774983757</t>
  </si>
  <si>
    <t>54</t>
  </si>
  <si>
    <t>732.1PC016</t>
  </si>
  <si>
    <t>Protidažďová žalúzia so sitom 400x550</t>
  </si>
  <si>
    <t>-383003717</t>
  </si>
  <si>
    <t>55</t>
  </si>
  <si>
    <t>732.1PC017</t>
  </si>
  <si>
    <t>Montáž žalúzií</t>
  </si>
  <si>
    <t>1118410460</t>
  </si>
  <si>
    <t>713</t>
  </si>
  <si>
    <t>Izolácie tepelné</t>
  </si>
  <si>
    <t>56</t>
  </si>
  <si>
    <t>713411131.1</t>
  </si>
  <si>
    <t>Izolačná skruž z minerálnej vlny  s Al fóliou 22/30mm</t>
  </si>
  <si>
    <t>bm</t>
  </si>
  <si>
    <t>-1902476475</t>
  </si>
  <si>
    <t>57</t>
  </si>
  <si>
    <t>713411131.2</t>
  </si>
  <si>
    <t>Izolačná skruž z minerálnej vlny  s Al fóliou 28/30mm</t>
  </si>
  <si>
    <t>848923858</t>
  </si>
  <si>
    <t>58</t>
  </si>
  <si>
    <t>713411131.3</t>
  </si>
  <si>
    <t>Izolačná skruž z minerálnej vlny  s Al fóliou 35/30mm</t>
  </si>
  <si>
    <t>-834475904</t>
  </si>
  <si>
    <t>59</t>
  </si>
  <si>
    <t>713411131.4</t>
  </si>
  <si>
    <t>Izolačná skruž z minerálnej vlny  s Al fóliou 42/30mm</t>
  </si>
  <si>
    <t>1468209291</t>
  </si>
  <si>
    <t>60</t>
  </si>
  <si>
    <t>713411131.5</t>
  </si>
  <si>
    <t>Izolačná skruž z minerálnej vlny  s Al fóliou 48/40mm</t>
  </si>
  <si>
    <t>339272997</t>
  </si>
  <si>
    <t>61</t>
  </si>
  <si>
    <t>713411131.6</t>
  </si>
  <si>
    <t>Izolačná skruž z minerálnej vlny  s Al fóliou 60/50mm</t>
  </si>
  <si>
    <t>1251225850</t>
  </si>
  <si>
    <t>62</t>
  </si>
  <si>
    <t>713411131.7</t>
  </si>
  <si>
    <t>Izolačná skruž z minerálnej vlny  s Al fóliou 76/50mm</t>
  </si>
  <si>
    <t>1951645176</t>
  </si>
  <si>
    <t>63</t>
  </si>
  <si>
    <t>713411131.9</t>
  </si>
  <si>
    <t>Izolačná skruž z minerálnej vlny  s Al fóliou 108/60mm</t>
  </si>
  <si>
    <t>-663734054</t>
  </si>
  <si>
    <t>64</t>
  </si>
  <si>
    <t>713411131.12</t>
  </si>
  <si>
    <t>Izolačná skruž z minerálnej vlny  s Al fóliou 219/60mm</t>
  </si>
  <si>
    <t>125946425</t>
  </si>
  <si>
    <t>65</t>
  </si>
  <si>
    <t>713411131.15</t>
  </si>
  <si>
    <t>Páska na spoje</t>
  </si>
  <si>
    <t>-1724886185</t>
  </si>
  <si>
    <t>66</t>
  </si>
  <si>
    <t>713411131.16</t>
  </si>
  <si>
    <t>Viazací drôt</t>
  </si>
  <si>
    <t>1360567121</t>
  </si>
  <si>
    <t>67</t>
  </si>
  <si>
    <t>713311221.1</t>
  </si>
  <si>
    <t>Montáž izolácie z min. vlny s Al fóliou, jednovrstvovej 22/30mm</t>
  </si>
  <si>
    <t>1838181676</t>
  </si>
  <si>
    <t>68</t>
  </si>
  <si>
    <t>713311221.12</t>
  </si>
  <si>
    <t>Montáž izolácie z min. vlny s Al fóliou, jednovrstvovej 219/60mm</t>
  </si>
  <si>
    <t>282286700</t>
  </si>
  <si>
    <t>69</t>
  </si>
  <si>
    <t>2837741558</t>
  </si>
  <si>
    <t>Izolačná trubica priemer 28mm, hrúbka 20mm</t>
  </si>
  <si>
    <t>-1626960860</t>
  </si>
  <si>
    <t>70</t>
  </si>
  <si>
    <t>2837741571</t>
  </si>
  <si>
    <t>Izolačná trubica priemer 35mm, hrúbka 20mm</t>
  </si>
  <si>
    <t>-1432305722</t>
  </si>
  <si>
    <t>71</t>
  </si>
  <si>
    <t>713311221.2</t>
  </si>
  <si>
    <t>Montáž izolácie z min. vlny s Al fóliou, jednovrstvovej 28/30mm</t>
  </si>
  <si>
    <t>1027108598</t>
  </si>
  <si>
    <t>72</t>
  </si>
  <si>
    <t>713311221.3</t>
  </si>
  <si>
    <t>Montáž izolácie z min. vlny s Al fóliou, jednovrstvovej 35/30mm</t>
  </si>
  <si>
    <t>1810383398</t>
  </si>
  <si>
    <t>73</t>
  </si>
  <si>
    <t>713311221.4</t>
  </si>
  <si>
    <t>Montáž izolácie z min. vlny s Al fóliou, jednovrstvovej 42/30mm</t>
  </si>
  <si>
    <t>464280460</t>
  </si>
  <si>
    <t>74</t>
  </si>
  <si>
    <t>713311221.5</t>
  </si>
  <si>
    <t>Montáž izolácie z min. vlny s Al fóliou, jednovrstvovej 48/40mm</t>
  </si>
  <si>
    <t>700755625</t>
  </si>
  <si>
    <t>75</t>
  </si>
  <si>
    <t>713311221.6</t>
  </si>
  <si>
    <t>Montáž izolácie z min. vlny s Al fóliou, jednovrstvovej 60/50mm</t>
  </si>
  <si>
    <t>-1935554129</t>
  </si>
  <si>
    <t>76</t>
  </si>
  <si>
    <t>713311221.7</t>
  </si>
  <si>
    <t>Montáž izolácie z min. vlny s Al fóliou, jednovrstvovej 76/50mm</t>
  </si>
  <si>
    <t>1056245357</t>
  </si>
  <si>
    <t>77</t>
  </si>
  <si>
    <t>713311221.9</t>
  </si>
  <si>
    <t>Montáž izolácie z min. vlny s Al fóliou, jednovrstvovej 108/60mm</t>
  </si>
  <si>
    <t>-1985111234</t>
  </si>
  <si>
    <t>78</t>
  </si>
  <si>
    <t>713482131</t>
  </si>
  <si>
    <t>Montáž trubíc z PE, hr.30 mm,vnút.priemer do 38 mm</t>
  </si>
  <si>
    <t>936691875</t>
  </si>
  <si>
    <t>79</t>
  </si>
  <si>
    <t>713PC13</t>
  </si>
  <si>
    <t>Lešenie ľahké pracovné pomocné, do výšky 6m</t>
  </si>
  <si>
    <t>551635254</t>
  </si>
  <si>
    <t>80</t>
  </si>
  <si>
    <t>998713201</t>
  </si>
  <si>
    <t>Presun hmôt pre izolácie tepelné v objektoch výšky do 6 m</t>
  </si>
  <si>
    <t>%</t>
  </si>
  <si>
    <t>854396382</t>
  </si>
  <si>
    <t>721</t>
  </si>
  <si>
    <t>Zdravotech. vnútorná kanalizácia</t>
  </si>
  <si>
    <t>81</t>
  </si>
  <si>
    <t>2860020540</t>
  </si>
  <si>
    <t>HT rúra hrdlová DN 40/1000 mm - PP systém pre rozvod vnútorného odpadu PIPELIFE</t>
  </si>
  <si>
    <t>1833397702</t>
  </si>
  <si>
    <t>82</t>
  </si>
  <si>
    <t>721170967</t>
  </si>
  <si>
    <t>Oprava odpadového potrubia novodurového -  dopojenie na jestvujúcu kanalizáciu</t>
  </si>
  <si>
    <t>kus</t>
  </si>
  <si>
    <t>-1842676236</t>
  </si>
  <si>
    <t>83</t>
  </si>
  <si>
    <t>721PC001</t>
  </si>
  <si>
    <t>Hadica záhradná 1"</t>
  </si>
  <si>
    <t>1851689284</t>
  </si>
  <si>
    <t>84</t>
  </si>
  <si>
    <t>721172203</t>
  </si>
  <si>
    <t>Montáž odpadového HT potrubia vodorovného DN 40</t>
  </si>
  <si>
    <t>-241449884</t>
  </si>
  <si>
    <t>85</t>
  </si>
  <si>
    <t>7212124021</t>
  </si>
  <si>
    <t>Montáž vtokového lievika</t>
  </si>
  <si>
    <t>1253590376</t>
  </si>
  <si>
    <t>86</t>
  </si>
  <si>
    <t>55161612001</t>
  </si>
  <si>
    <t>Vtokový lievik HL20-DN40</t>
  </si>
  <si>
    <t>662226430</t>
  </si>
  <si>
    <t>87</t>
  </si>
  <si>
    <t>721290111</t>
  </si>
  <si>
    <t>Ostatné - skúška tesnosti kanalizácie v objektoch vodou do DN 125</t>
  </si>
  <si>
    <t>7615473</t>
  </si>
  <si>
    <t>88</t>
  </si>
  <si>
    <t>998721101</t>
  </si>
  <si>
    <t>Presun hmôt pre vnútornú kanalizáciu v objektoch výšky do 6 m</t>
  </si>
  <si>
    <t>635745703</t>
  </si>
  <si>
    <t>722</t>
  </si>
  <si>
    <t>Zdravotechnika - vnútorný vodovod</t>
  </si>
  <si>
    <t>89</t>
  </si>
  <si>
    <t>722130213</t>
  </si>
  <si>
    <t>Potrubie z oceľ.rúr pozink.bezšvík.bežných-11 353.0,10 004.0 zvarov. bežných-11 343.00 DN 25</t>
  </si>
  <si>
    <t>-147804883</t>
  </si>
  <si>
    <t>90</t>
  </si>
  <si>
    <t>722171312</t>
  </si>
  <si>
    <t>Trubka PPR - D 20 x 3,4 mm, PN 10</t>
  </si>
  <si>
    <t>731911936</t>
  </si>
  <si>
    <t>91</t>
  </si>
  <si>
    <t>722290226</t>
  </si>
  <si>
    <t>Tlaková skúška vodovodného potrubia závitového do DN 50</t>
  </si>
  <si>
    <t>702123066</t>
  </si>
  <si>
    <t>92</t>
  </si>
  <si>
    <t>722290234</t>
  </si>
  <si>
    <t>Prepláchnutie a dezinfekcia vodovodného potrubia do DN 80</t>
  </si>
  <si>
    <t>1328576172</t>
  </si>
  <si>
    <t>93</t>
  </si>
  <si>
    <t>722290821</t>
  </si>
  <si>
    <t>Vnútrostav. premiestnenie vybúraných hmôt vnútorný vodovod vodorovne do 100 m z budov vys. do 6 m</t>
  </si>
  <si>
    <t>1104657762</t>
  </si>
  <si>
    <t>731</t>
  </si>
  <si>
    <t>Ústredné kúrenie, kotolne</t>
  </si>
  <si>
    <t>94</t>
  </si>
  <si>
    <t>731161020</t>
  </si>
  <si>
    <t>Montáž plynového kotla stacionárneho 201-300 kW</t>
  </si>
  <si>
    <t>1067873632</t>
  </si>
  <si>
    <t>95</t>
  </si>
  <si>
    <t>731PC001</t>
  </si>
  <si>
    <t>Plynový kondenzačný kotol, príkon 246kW, výkon 225kW (80/60°C) s reguláciou, vr. horáka - dodávka</t>
  </si>
  <si>
    <t>-20007378</t>
  </si>
  <si>
    <t>96</t>
  </si>
  <si>
    <t>731PC002</t>
  </si>
  <si>
    <t>Uvedenie kotla a príslušenstva do prevádzky</t>
  </si>
  <si>
    <t>-2059910309</t>
  </si>
  <si>
    <t>97</t>
  </si>
  <si>
    <t>731PC003</t>
  </si>
  <si>
    <t>Regulácia pre zariadenie s viacerými kotly - dodávka</t>
  </si>
  <si>
    <t>-369139037</t>
  </si>
  <si>
    <t>98</t>
  </si>
  <si>
    <t>731PC004</t>
  </si>
  <si>
    <t>Komunikačný modul s 7 m dlhým spojovacím vedením - dodávka</t>
  </si>
  <si>
    <t>307409719</t>
  </si>
  <si>
    <t>99</t>
  </si>
  <si>
    <t>731PC005</t>
  </si>
  <si>
    <t>Plynový filter DN32 - dodávka</t>
  </si>
  <si>
    <t>-2130882615</t>
  </si>
  <si>
    <t>100</t>
  </si>
  <si>
    <t>731PC006</t>
  </si>
  <si>
    <t>Protihlukové nastaviteľné nohy - dodávka</t>
  </si>
  <si>
    <t>1937760435</t>
  </si>
  <si>
    <t>101</t>
  </si>
  <si>
    <t>731PC007</t>
  </si>
  <si>
    <t>Držiak pre poistnú skupinu- dodávka</t>
  </si>
  <si>
    <t>688831252</t>
  </si>
  <si>
    <t>102</t>
  </si>
  <si>
    <t>731PC008</t>
  </si>
  <si>
    <t>Obmedzovač max. tlaku CE - typovo testovaný, rozsah 0-6 bar, pripojenie G 1/2</t>
  </si>
  <si>
    <t>631483159</t>
  </si>
  <si>
    <t>103</t>
  </si>
  <si>
    <t>731PC009</t>
  </si>
  <si>
    <t>Obmedzovač min. tlaku v prevedení ako bezpečnostný obmedzovač tlaku , nastaviteľný rozsah 0-6 bar, pripojenie G1/2A - dodávka</t>
  </si>
  <si>
    <t>-753707089</t>
  </si>
  <si>
    <t>104</t>
  </si>
  <si>
    <t>731PC010</t>
  </si>
  <si>
    <t>Armatúrova tyč 3-násobná 90°</t>
  </si>
  <si>
    <t>966949868</t>
  </si>
  <si>
    <t>105</t>
  </si>
  <si>
    <t>731PC011</t>
  </si>
  <si>
    <t>Konektorový adaptér pre externé bezpečnostné zariadenia na pripojenie 4 dodatočných bezpečnostných zariadení - dodávka</t>
  </si>
  <si>
    <t>1792214482</t>
  </si>
  <si>
    <t>106</t>
  </si>
  <si>
    <t>731PC012</t>
  </si>
  <si>
    <t>Membránový poistný ventil 5/4", 4bar</t>
  </si>
  <si>
    <t>-1883063294</t>
  </si>
  <si>
    <t>107</t>
  </si>
  <si>
    <t>731PC013</t>
  </si>
  <si>
    <t>Motoricky ovládaná škrtiaca klapka DN65, PN16 - dodávka</t>
  </si>
  <si>
    <t>339150951</t>
  </si>
  <si>
    <t>108</t>
  </si>
  <si>
    <t>731PC014</t>
  </si>
  <si>
    <t>Motor škrtiacej klapky - dodávka</t>
  </si>
  <si>
    <t>-1836958014</t>
  </si>
  <si>
    <t>109</t>
  </si>
  <si>
    <t>731PC015</t>
  </si>
  <si>
    <t>Regulácia vkurovacích okruhov pre tri vykurovacie okruhy so zmiešavačom - dodávka</t>
  </si>
  <si>
    <t>928503357</t>
  </si>
  <si>
    <t>110</t>
  </si>
  <si>
    <t>731PC016</t>
  </si>
  <si>
    <t>Komunikačný modul - dodávka</t>
  </si>
  <si>
    <t>-223377143</t>
  </si>
  <si>
    <t>111</t>
  </si>
  <si>
    <t>731PC017</t>
  </si>
  <si>
    <t>Spojovací kábel pre výmenu dát medzi reguláciami, s konektorom, 7 m dlhý</t>
  </si>
  <si>
    <t>485432285</t>
  </si>
  <si>
    <t>112</t>
  </si>
  <si>
    <t>731PC018</t>
  </si>
  <si>
    <t>Koncový odpor</t>
  </si>
  <si>
    <t>1403709021</t>
  </si>
  <si>
    <t>113</t>
  </si>
  <si>
    <t>731PC019</t>
  </si>
  <si>
    <t>Montáž kotlového príslušenstva</t>
  </si>
  <si>
    <t>-287059463</t>
  </si>
  <si>
    <t>114</t>
  </si>
  <si>
    <t>998731201</t>
  </si>
  <si>
    <t>Presun hmôt pre kotolne umiestnené vo výške (hĺbke) do 6 m</t>
  </si>
  <si>
    <t>-1606842798</t>
  </si>
  <si>
    <t>732</t>
  </si>
  <si>
    <t>Ústredné kúrenie, strojovne</t>
  </si>
  <si>
    <t>115</t>
  </si>
  <si>
    <t>484100248M</t>
  </si>
  <si>
    <t>Montáž expanzného automatu</t>
  </si>
  <si>
    <t>-454611266</t>
  </si>
  <si>
    <t>116</t>
  </si>
  <si>
    <t>484100248S</t>
  </si>
  <si>
    <t>I. servis a uvedenie expanzného automatu do prevádzky</t>
  </si>
  <si>
    <t>45156889</t>
  </si>
  <si>
    <t>117</t>
  </si>
  <si>
    <t>4849220990</t>
  </si>
  <si>
    <t>Doplňovacie zariadenie - dodávka</t>
  </si>
  <si>
    <t>-1169946311</t>
  </si>
  <si>
    <t>118</t>
  </si>
  <si>
    <t>4849220990M</t>
  </si>
  <si>
    <t>Montáž doplňovacieho zariadenia</t>
  </si>
  <si>
    <t>-295775653</t>
  </si>
  <si>
    <t>119</t>
  </si>
  <si>
    <t>732PC014</t>
  </si>
  <si>
    <t>Uvedenie doplňovacieho zariadenia do prevádzky</t>
  </si>
  <si>
    <t>-1062039626</t>
  </si>
  <si>
    <t>120</t>
  </si>
  <si>
    <t>732111141</t>
  </si>
  <si>
    <t>Rozdeľovač a zberač, teleso rozdeľovača a zberača akosť normy 11 353.0 DN 200</t>
  </si>
  <si>
    <t>-23015540</t>
  </si>
  <si>
    <t>121</t>
  </si>
  <si>
    <t>732111241</t>
  </si>
  <si>
    <t>Rozdeľovač a zberač, príplatok k cene za každých ďalších i začatých 0,5 m dľžky telesa DN 200</t>
  </si>
  <si>
    <t>-2056692498</t>
  </si>
  <si>
    <t>122</t>
  </si>
  <si>
    <t>732111312</t>
  </si>
  <si>
    <t>Rozdeľovač a zberač, rúrkové hrdlo rozdeľovača a zberača bez príruby akosť nor. 11 353.0 DN do 25</t>
  </si>
  <si>
    <t>-1616344801</t>
  </si>
  <si>
    <t>123</t>
  </si>
  <si>
    <t>732111318</t>
  </si>
  <si>
    <t>Rozdeľovač a zberač, rúrkové hrdlo rozdeľovača a zberača bez príruby akosť nor. 11 353.0 DN do 65</t>
  </si>
  <si>
    <t>-928898807</t>
  </si>
  <si>
    <t>124</t>
  </si>
  <si>
    <t>732111325</t>
  </si>
  <si>
    <t>Rozdeľovač a zberač, rúrkové hrdlo rozdeľovača a zberača bez príruby akosť normy 11 353.0 DN do 100</t>
  </si>
  <si>
    <t>-640948274</t>
  </si>
  <si>
    <t>125</t>
  </si>
  <si>
    <t>732PC001</t>
  </si>
  <si>
    <t>Neutralizačné zariadenie - dodávka</t>
  </si>
  <si>
    <t>1503940418</t>
  </si>
  <si>
    <t>126</t>
  </si>
  <si>
    <t>732199100</t>
  </si>
  <si>
    <t>Montáž orientačného štítka</t>
  </si>
  <si>
    <t>958522834</t>
  </si>
  <si>
    <t>127</t>
  </si>
  <si>
    <t>5489511000</t>
  </si>
  <si>
    <t>Štítok orientačný</t>
  </si>
  <si>
    <t>-1690576972</t>
  </si>
  <si>
    <t>128</t>
  </si>
  <si>
    <t>732PC015</t>
  </si>
  <si>
    <t>ULTRAZVUKOVÝ MERAČ TEPLA Qn=25 m3/h,  DN65, prírubový,  dĺžka kábla 2,5m, merač energie</t>
  </si>
  <si>
    <t>1542769857</t>
  </si>
  <si>
    <t>129</t>
  </si>
  <si>
    <t>7322296112</t>
  </si>
  <si>
    <t>Montáž expanznej nádoby</t>
  </si>
  <si>
    <t>452131874</t>
  </si>
  <si>
    <t>130</t>
  </si>
  <si>
    <t>732PC004</t>
  </si>
  <si>
    <t>Úpravňa vody pre výkon kotolne do 500kW, plniaci objem 2,0 – 4,0 m3 s prietokom Qmax 1,2 m3/h - dodávka</t>
  </si>
  <si>
    <t>-2093461701</t>
  </si>
  <si>
    <t>131</t>
  </si>
  <si>
    <t>732422074</t>
  </si>
  <si>
    <t>Montáž obehového čerpadla do potrubia DN32</t>
  </si>
  <si>
    <t>929815083</t>
  </si>
  <si>
    <t>132</t>
  </si>
  <si>
    <t>732422075</t>
  </si>
  <si>
    <t>Montáž obehového čerpadla do potrubia DN40</t>
  </si>
  <si>
    <t>724054245</t>
  </si>
  <si>
    <t>133</t>
  </si>
  <si>
    <t>732PC011</t>
  </si>
  <si>
    <t>Trojcestný zmiešavací ventil závitový DN40 - dodávka</t>
  </si>
  <si>
    <t>-356981936</t>
  </si>
  <si>
    <t>134</t>
  </si>
  <si>
    <t>732PC012</t>
  </si>
  <si>
    <t>Trojcestný zmiešavací ventil prírubový DN50, PN16 - dodávka</t>
  </si>
  <si>
    <t>1981745736</t>
  </si>
  <si>
    <t>135</t>
  </si>
  <si>
    <t>732PC013</t>
  </si>
  <si>
    <t>Servopohon zmiešavača, snímač výstupnej teploty, pripájací konektor pre čerpadlo vykurovacieho okruhu - dodávka</t>
  </si>
  <si>
    <t>1559591608</t>
  </si>
  <si>
    <t>136</t>
  </si>
  <si>
    <t>484100248</t>
  </si>
  <si>
    <t>Automatický expanzný blok, jednočerpadlový expanzný automat so základnou nádobou 400 litrov, vr. prepojovacích hadíc - dodávka</t>
  </si>
  <si>
    <t>-212951932</t>
  </si>
  <si>
    <t>137</t>
  </si>
  <si>
    <t>732PC002</t>
  </si>
  <si>
    <t>Montáž neutralizačného zariadenia</t>
  </si>
  <si>
    <t>1995176041</t>
  </si>
  <si>
    <t>138</t>
  </si>
  <si>
    <t>732PC003</t>
  </si>
  <si>
    <t>Granulát 25kg</t>
  </si>
  <si>
    <t>-39560652</t>
  </si>
  <si>
    <t>139</t>
  </si>
  <si>
    <t>484670066</t>
  </si>
  <si>
    <t>Expanzná nádoba 50/6, objem 50 litrov, 6 bar - dodávka</t>
  </si>
  <si>
    <t>-1649775422</t>
  </si>
  <si>
    <t>140</t>
  </si>
  <si>
    <t>4846112001</t>
  </si>
  <si>
    <t>Guľový kohút so zaistením  3/4"</t>
  </si>
  <si>
    <t>1523419832</t>
  </si>
  <si>
    <t>141</t>
  </si>
  <si>
    <t>732PC005</t>
  </si>
  <si>
    <t>Montáž úpravne vody</t>
  </si>
  <si>
    <t>-576002057</t>
  </si>
  <si>
    <t>142</t>
  </si>
  <si>
    <t>732PC006</t>
  </si>
  <si>
    <t>Regeneračná soľ, balenie 25 kg</t>
  </si>
  <si>
    <t>1174429090</t>
  </si>
  <si>
    <t>143</t>
  </si>
  <si>
    <t>732PC007</t>
  </si>
  <si>
    <t>Čerpadlo s plynulou reguláciou otáčok, prírubové DN40, Hmax=12m, PN6/10, 250mm, Q=7,79m3/h; H=5,2m; 1x230V; 50Hz; Pi=440W, I=1,96A-dodávka</t>
  </si>
  <si>
    <t>1379998110</t>
  </si>
  <si>
    <t>144</t>
  </si>
  <si>
    <t>732PC008</t>
  </si>
  <si>
    <t>Čerpadlo s plynulou reguláciou otáčok, prírubové DN40, Hmax=12m, PN6/10, 250mm, Q=6,74m3/h; H=5,1m; 1x230V; 50Hz; Pi=440W, I=1,96A-dodávka</t>
  </si>
  <si>
    <t>-953648145</t>
  </si>
  <si>
    <t>145</t>
  </si>
  <si>
    <t>732PC009</t>
  </si>
  <si>
    <t>Čerpadlo s plynulou reguláciou otáčok, závitové DN32, G2", PN10, Hmax=8,0m, 180mm, Q=2,14m3/h; H=4,7m; 1x230V; 50Hz; Pi=144W, I=1,19A-dodávka</t>
  </si>
  <si>
    <t>-1289277605</t>
  </si>
  <si>
    <t>146</t>
  </si>
  <si>
    <t>732PC010</t>
  </si>
  <si>
    <t>Čerpadlo s plynulou reguláciou otáčok, závitové DN32; G2", PN10,  Hmax=10m, 180mm, Q=3,86m3/h; H=6,3m; 1x230V; 50Hz; Pi=144W, I=1,19A-dodávka</t>
  </si>
  <si>
    <t>893563099</t>
  </si>
  <si>
    <t>147</t>
  </si>
  <si>
    <t>732PC016</t>
  </si>
  <si>
    <t>Montáž merača tepla DN65, prírubový</t>
  </si>
  <si>
    <t>1458049916</t>
  </si>
  <si>
    <t>148</t>
  </si>
  <si>
    <t>732PC017</t>
  </si>
  <si>
    <t>ULTRAZVUKOVÝ MERAČ TEPLA Qn=6,0 m3/h,  DN25, závitový,  dĺžka kábla 2,5m, merač energie, M-BUS</t>
  </si>
  <si>
    <t>-614531187</t>
  </si>
  <si>
    <t>149</t>
  </si>
  <si>
    <t>732PC018</t>
  </si>
  <si>
    <t>Montáž merača tepla DN25, závitový spoj</t>
  </si>
  <si>
    <t>1834719716</t>
  </si>
  <si>
    <t>150</t>
  </si>
  <si>
    <t>732PC019</t>
  </si>
  <si>
    <t>Kalové čerpadlo nerezové, Qmax=141 l/min, 10m kábel, IP68, 230V, Pi=300W, I=1,3A - dodávka</t>
  </si>
  <si>
    <t>1753817894</t>
  </si>
  <si>
    <t>151</t>
  </si>
  <si>
    <t>732PC020</t>
  </si>
  <si>
    <t>Montáž kalového čerpadla</t>
  </si>
  <si>
    <t>659102812</t>
  </si>
  <si>
    <t>152</t>
  </si>
  <si>
    <t>732PC021</t>
  </si>
  <si>
    <t>Elektrický ohrievač vody s rýchloohrevom, objem 80 litrov, 230V, 2-3kW, zvislý, vr. poistného ventilu so sp.klapkou - dodávka</t>
  </si>
  <si>
    <t>-1643777646</t>
  </si>
  <si>
    <t>153</t>
  </si>
  <si>
    <t>732PC022</t>
  </si>
  <si>
    <t>Montáž elektrického ohrievača vody, 80 litrov</t>
  </si>
  <si>
    <t>-1415973264</t>
  </si>
  <si>
    <t>154</t>
  </si>
  <si>
    <t>732PC048</t>
  </si>
  <si>
    <t>Vodomer Q=2,5m3/hod, 3/4" - dodávka</t>
  </si>
  <si>
    <t>-1665097295</t>
  </si>
  <si>
    <t>155</t>
  </si>
  <si>
    <t>732PC049</t>
  </si>
  <si>
    <t>Montáž vodomeru Q2,5</t>
  </si>
  <si>
    <t>569771524</t>
  </si>
  <si>
    <t>156</t>
  </si>
  <si>
    <t>732PC050</t>
  </si>
  <si>
    <t>Vodomer Q=1,5m3/hod, 1/2" - dodávka</t>
  </si>
  <si>
    <t>567580087</t>
  </si>
  <si>
    <t>157</t>
  </si>
  <si>
    <t>732PC051</t>
  </si>
  <si>
    <t>Montáž vodomeru Q1,5</t>
  </si>
  <si>
    <t>316456216</t>
  </si>
  <si>
    <t>158</t>
  </si>
  <si>
    <t>998732101</t>
  </si>
  <si>
    <t>Presun hmôt pre strojovne v objektoch výšky do 6 m</t>
  </si>
  <si>
    <t>1880361298</t>
  </si>
  <si>
    <t>733</t>
  </si>
  <si>
    <t>Ústredné kúrenie, rozvodné potrubie</t>
  </si>
  <si>
    <t>159</t>
  </si>
  <si>
    <t>721170962</t>
  </si>
  <si>
    <t>Prepojenie na neutralizačné zariadenie DN 25</t>
  </si>
  <si>
    <t>-977936416</t>
  </si>
  <si>
    <t>160</t>
  </si>
  <si>
    <t>3451411000</t>
  </si>
  <si>
    <t>Závesný systém</t>
  </si>
  <si>
    <t>-719691511</t>
  </si>
  <si>
    <t>161</t>
  </si>
  <si>
    <t>733111113</t>
  </si>
  <si>
    <t>Potrubie z rúrok závitových oceľových bezšvových bežných strednotlakových DN 15</t>
  </si>
  <si>
    <t>726253078</t>
  </si>
  <si>
    <t>162</t>
  </si>
  <si>
    <t>733111114</t>
  </si>
  <si>
    <t>Potrubie z rúrok závitových oceľových bezšvových bežných strednotlakových DN 20</t>
  </si>
  <si>
    <t>-947652390</t>
  </si>
  <si>
    <t>163</t>
  </si>
  <si>
    <t>733111115</t>
  </si>
  <si>
    <t>Potrubie z rúrok závitových oceľových bezšvových bežných strednotlakových DN 25</t>
  </si>
  <si>
    <t>909479073</t>
  </si>
  <si>
    <t>164</t>
  </si>
  <si>
    <t>733111116</t>
  </si>
  <si>
    <t>Potrubie z rúrok závitových oceľových bezšvových bežných strednotlakových DN 32</t>
  </si>
  <si>
    <t>1339148643</t>
  </si>
  <si>
    <t>165</t>
  </si>
  <si>
    <t>733111117</t>
  </si>
  <si>
    <t>Potrubie z rúrok závitových oceľových bezšvových bežných strednotlakových DN 40</t>
  </si>
  <si>
    <t>-488937226</t>
  </si>
  <si>
    <t>166</t>
  </si>
  <si>
    <t>733113113</t>
  </si>
  <si>
    <t>Potrubie z rúrok závitových Príplatok k cene za zhotovenie prípojky z oceľ. rúrok závitových DN 15</t>
  </si>
  <si>
    <t>-347392062</t>
  </si>
  <si>
    <t>167</t>
  </si>
  <si>
    <t>733113114</t>
  </si>
  <si>
    <t>Potrubie z rúrok závitových Príplatok k cene za zhotovenie prípojky z oceľ. rúrok závitových DN 20</t>
  </si>
  <si>
    <t>-341255872</t>
  </si>
  <si>
    <t>168</t>
  </si>
  <si>
    <t>733113115</t>
  </si>
  <si>
    <t>Potrubie z rúrok závitových Príplatok k cene za zhotovenie prípojky z oceľ. rúrok závitových DN 25</t>
  </si>
  <si>
    <t>-1765380520</t>
  </si>
  <si>
    <t>169</t>
  </si>
  <si>
    <t>733113116</t>
  </si>
  <si>
    <t>Potrubie z rúrok závitových Príplatok k cene za zhotovenie prípojky z oceľ. rúrok závitových DN 32</t>
  </si>
  <si>
    <t>-365578681</t>
  </si>
  <si>
    <t>170</t>
  </si>
  <si>
    <t>733113117</t>
  </si>
  <si>
    <t>Potrubie z rúrok závitových Príplatok k cene za zhotovenie prípojky z oceľ. rúrok závitových DN 40</t>
  </si>
  <si>
    <t>-691284592</t>
  </si>
  <si>
    <t>171</t>
  </si>
  <si>
    <t>733113118</t>
  </si>
  <si>
    <t>Potrubie z rúrok závitových Príplatok k cene za zhotovenie prípojky z oceľ. rúrok závitových DN 50</t>
  </si>
  <si>
    <t>312724443</t>
  </si>
  <si>
    <t>172</t>
  </si>
  <si>
    <t>73312111</t>
  </si>
  <si>
    <t>Potrubie z rúrok hladkých bezšvových nízkotlakových priemer 60,3/2,9</t>
  </si>
  <si>
    <t>-2066821235</t>
  </si>
  <si>
    <t>173</t>
  </si>
  <si>
    <t>733121128</t>
  </si>
  <si>
    <t>Potrubie z rúrok hladkých bezšvových nízkotlakových priemer 108/4,0</t>
  </si>
  <si>
    <t>-570747536</t>
  </si>
  <si>
    <t>174</t>
  </si>
  <si>
    <t>73312122</t>
  </si>
  <si>
    <t>Potrubie z rúrok hladkých bezšvových nízkotlakových priemer 76/3,6</t>
  </si>
  <si>
    <t>-1604095719</t>
  </si>
  <si>
    <t>175</t>
  </si>
  <si>
    <t>733123121</t>
  </si>
  <si>
    <t>Príplatok za zhotovenie prípojky  z hladkých rúrok priemer   76,1/2,9</t>
  </si>
  <si>
    <t>-1746671190</t>
  </si>
  <si>
    <t>176</t>
  </si>
  <si>
    <t>733124113</t>
  </si>
  <si>
    <t>Zhotovenie rúrkového prechodu z rúrok hladkých kovaním 25/20</t>
  </si>
  <si>
    <t>2068374175</t>
  </si>
  <si>
    <t>177</t>
  </si>
  <si>
    <t>7331241131</t>
  </si>
  <si>
    <t>Zhotovenie rúrkového prechodu z rúrok hladkých kovaním 32/25</t>
  </si>
  <si>
    <t>959439389</t>
  </si>
  <si>
    <t>178</t>
  </si>
  <si>
    <t>7331241161</t>
  </si>
  <si>
    <t>Zhotovenie rúrkového prechodu z rúrok hladkých kovaním 40/32</t>
  </si>
  <si>
    <t>-1017653245</t>
  </si>
  <si>
    <t>179</t>
  </si>
  <si>
    <t>733124117</t>
  </si>
  <si>
    <t>Zhotovenie rúrkového prechodu z rúrok hladkých kovaním 50/32</t>
  </si>
  <si>
    <t>-1280082551</t>
  </si>
  <si>
    <t>180</t>
  </si>
  <si>
    <t>7331241171</t>
  </si>
  <si>
    <t>Zhotovenie rúrkového prechodu z rúrok hladkých kovaním 50/40</t>
  </si>
  <si>
    <t>1841767652</t>
  </si>
  <si>
    <t>181</t>
  </si>
  <si>
    <t>733124118</t>
  </si>
  <si>
    <t>Zhotovenie rúrkového prechodu z rúrok hladkých kovaním 50/25</t>
  </si>
  <si>
    <t>659469086</t>
  </si>
  <si>
    <t>182</t>
  </si>
  <si>
    <t>733124119</t>
  </si>
  <si>
    <t>Zhotovenie rúrkového prechodu z rúrok hladkých kovaním 65/50</t>
  </si>
  <si>
    <t>-305462636</t>
  </si>
  <si>
    <t>183</t>
  </si>
  <si>
    <t>733124120</t>
  </si>
  <si>
    <t>Zhotovenie rúrkového prechodu z rúrok hladkých kovaním 65/40</t>
  </si>
  <si>
    <t>449802838</t>
  </si>
  <si>
    <t>184</t>
  </si>
  <si>
    <t>733124124</t>
  </si>
  <si>
    <t>Zhotovenie rúrkového prechodu z rúrok hladkých kovaním 100/65</t>
  </si>
  <si>
    <t>291286173</t>
  </si>
  <si>
    <t>185</t>
  </si>
  <si>
    <t>733190107</t>
  </si>
  <si>
    <t>Tlaková skúška potrubia z oceľových rúrok závitových</t>
  </si>
  <si>
    <t>282755730</t>
  </si>
  <si>
    <t>186</t>
  </si>
  <si>
    <t>733190232</t>
  </si>
  <si>
    <t>Tlaková skúška potrubia z oceľových rúrok nad 89/5 do priem. 133/5,0</t>
  </si>
  <si>
    <t>2042144755</t>
  </si>
  <si>
    <t>187</t>
  </si>
  <si>
    <t>733191113</t>
  </si>
  <si>
    <t>Manžeta priestupová pre rúrky nad DN 32 do DN 50</t>
  </si>
  <si>
    <t>-1641535962</t>
  </si>
  <si>
    <t>188</t>
  </si>
  <si>
    <t>733191114</t>
  </si>
  <si>
    <t>Manžeta priestupová pre rúrky nad DN 50 do DN 60</t>
  </si>
  <si>
    <t>-1914895377</t>
  </si>
  <si>
    <t>189</t>
  </si>
  <si>
    <t>998733201</t>
  </si>
  <si>
    <t>Presun hmôt pre rozvody potrubia v objektoch výšky do 6 m</t>
  </si>
  <si>
    <t>1430792940</t>
  </si>
  <si>
    <t>734</t>
  </si>
  <si>
    <t>Ústredné kúrenie, armatúry.</t>
  </si>
  <si>
    <t>190</t>
  </si>
  <si>
    <t>733141102</t>
  </si>
  <si>
    <t>Odvzdušňovacia nádoba akosť 11 533.0 do DN 40</t>
  </si>
  <si>
    <t>-1250208800</t>
  </si>
  <si>
    <t>191</t>
  </si>
  <si>
    <t>5518100279</t>
  </si>
  <si>
    <t>Guľový uzáver DN 15, G1/2"</t>
  </si>
  <si>
    <t>765743965</t>
  </si>
  <si>
    <t>192</t>
  </si>
  <si>
    <t>5518100280</t>
  </si>
  <si>
    <t>Guľový uzáver DN 20, G3/4"</t>
  </si>
  <si>
    <t>-943841306</t>
  </si>
  <si>
    <t>193</t>
  </si>
  <si>
    <t>5518100281</t>
  </si>
  <si>
    <t>Guľový uzáver DN 25, G 1"</t>
  </si>
  <si>
    <t>41262353</t>
  </si>
  <si>
    <t>194</t>
  </si>
  <si>
    <t>5518100283</t>
  </si>
  <si>
    <t>Guľový uzáver DN 40 , G 6/4"</t>
  </si>
  <si>
    <t>-508209586</t>
  </si>
  <si>
    <t>195</t>
  </si>
  <si>
    <t>5518100284</t>
  </si>
  <si>
    <t>Guľový uzáver DN 50, G 2"</t>
  </si>
  <si>
    <t>-605396349</t>
  </si>
  <si>
    <t>196</t>
  </si>
  <si>
    <t>5518211550</t>
  </si>
  <si>
    <t>Klapka medziprírubová uzatváracia PN 16 DN 65</t>
  </si>
  <si>
    <t>-2023424308</t>
  </si>
  <si>
    <t>197</t>
  </si>
  <si>
    <t>5518211570</t>
  </si>
  <si>
    <t>Klapka medziprírubová uzatváracia PN 16 DN 100</t>
  </si>
  <si>
    <t>-1728290219</t>
  </si>
  <si>
    <t>198</t>
  </si>
  <si>
    <t>5518100289</t>
  </si>
  <si>
    <t>Dodávka - Spätná klapka závitová voda DN 25</t>
  </si>
  <si>
    <t>542751600</t>
  </si>
  <si>
    <t>199</t>
  </si>
  <si>
    <t>5518100291</t>
  </si>
  <si>
    <t>Dodávka - Spätná klapka závitová voda DN 40</t>
  </si>
  <si>
    <t>-1565708738</t>
  </si>
  <si>
    <t>200</t>
  </si>
  <si>
    <t>5518100292</t>
  </si>
  <si>
    <t>Dodávka - Spätná klapka závitová voda DN 50</t>
  </si>
  <si>
    <t>1471611609</t>
  </si>
  <si>
    <t>201</t>
  </si>
  <si>
    <t>5518100297</t>
  </si>
  <si>
    <t>Dodávka - Filter závitový PN16 DN 40</t>
  </si>
  <si>
    <t>741911815</t>
  </si>
  <si>
    <t>202</t>
  </si>
  <si>
    <t>5518100298</t>
  </si>
  <si>
    <t>Dodávka - Filter závitový PN16 DN 50</t>
  </si>
  <si>
    <t>-1561636533</t>
  </si>
  <si>
    <t>203</t>
  </si>
  <si>
    <t>PC1421871</t>
  </si>
  <si>
    <t>Ventil regulačný závitový vyvažovací s vypúšťaním DN 32, 5/4" mosadz - dodávka</t>
  </si>
  <si>
    <t>138019519</t>
  </si>
  <si>
    <t>204</t>
  </si>
  <si>
    <t>PC1421872</t>
  </si>
  <si>
    <t>Ventil regulačný závitový vyvažovací s vypúšťaním DN 40, 6/4" mosadz - dodávka</t>
  </si>
  <si>
    <t>1421825294</t>
  </si>
  <si>
    <t>205</t>
  </si>
  <si>
    <t>PC1421873</t>
  </si>
  <si>
    <t>Ventil regulačný závitový vyvažovací s vypúšťaním DN 50, 2" mosadz - dodávka</t>
  </si>
  <si>
    <t>1668397170</t>
  </si>
  <si>
    <t>206</t>
  </si>
  <si>
    <t>5515900082</t>
  </si>
  <si>
    <t>Poistný ventil  1/2", studená voda - otvárací tlak 6,0 bar</t>
  </si>
  <si>
    <t>-461884675</t>
  </si>
  <si>
    <t>207</t>
  </si>
  <si>
    <t>4226577951PC</t>
  </si>
  <si>
    <t>FIlter so spätným preplachom 1"</t>
  </si>
  <si>
    <t>366638906</t>
  </si>
  <si>
    <t>208</t>
  </si>
  <si>
    <t>4846112001.1</t>
  </si>
  <si>
    <t>Prepúšťací ventil, priamy 3/4", Kvs=2,2m3/hod.</t>
  </si>
  <si>
    <t>-483697101</t>
  </si>
  <si>
    <t>209</t>
  </si>
  <si>
    <t>3885001231</t>
  </si>
  <si>
    <t>Dodávka - Manovákuomer DN 160 -150  + 250 Pa</t>
  </si>
  <si>
    <t>-493517780</t>
  </si>
  <si>
    <t>210</t>
  </si>
  <si>
    <t>3885001831</t>
  </si>
  <si>
    <t>Tlakomer deformačný, kruhový, priem. 100mm, rozsah 0-600kPa</t>
  </si>
  <si>
    <t>-1096414632</t>
  </si>
  <si>
    <t>211</t>
  </si>
  <si>
    <t>3885001832</t>
  </si>
  <si>
    <t>Tlakomer deformačný, kruhový, priem. 100mm, rozsah 0-1,0MPa</t>
  </si>
  <si>
    <t>-2096743622</t>
  </si>
  <si>
    <t>212</t>
  </si>
  <si>
    <t>3885000290</t>
  </si>
  <si>
    <t>Dodávka -Trojcestný manom. kohút skúšobný s prip. M20x1,5 STN 137510</t>
  </si>
  <si>
    <t>344232679</t>
  </si>
  <si>
    <t>213</t>
  </si>
  <si>
    <t>3885001280</t>
  </si>
  <si>
    <t>Tlakomerová smyčka zahnutá</t>
  </si>
  <si>
    <t>-792326524</t>
  </si>
  <si>
    <t>214</t>
  </si>
  <si>
    <t>734109215</t>
  </si>
  <si>
    <t>Montáž armatúry prírubovej s dvomi prírubami PN 1, 6 DN 65</t>
  </si>
  <si>
    <t>súb.</t>
  </si>
  <si>
    <t>-1625833566</t>
  </si>
  <si>
    <t>215</t>
  </si>
  <si>
    <t>734109217</t>
  </si>
  <si>
    <t>Montáž armatúry prírubovej s dvomi prírubami PN 1, 6 DN 100</t>
  </si>
  <si>
    <t>-55590318</t>
  </si>
  <si>
    <t>216</t>
  </si>
  <si>
    <t>734109414</t>
  </si>
  <si>
    <t>Montáž armatúry prírubovej s tromi prírubami PN 1,6 DN 50</t>
  </si>
  <si>
    <t>549056125</t>
  </si>
  <si>
    <t>217</t>
  </si>
  <si>
    <t>734172116</t>
  </si>
  <si>
    <t>Medzikus prírubový bez protiprírub z oceľových rúrok hladkých - akosť 11 353.0 jednoznačné DN 65</t>
  </si>
  <si>
    <t>1649686301</t>
  </si>
  <si>
    <t>218</t>
  </si>
  <si>
    <t>734172222</t>
  </si>
  <si>
    <t>Medzikus prírubový bez protiprírub z oceľových rúrok hladkých - akosť 11 353.0 redukované DN 50/40</t>
  </si>
  <si>
    <t>1736290481</t>
  </si>
  <si>
    <t>219</t>
  </si>
  <si>
    <t>734172225</t>
  </si>
  <si>
    <t>Medzikus prírubový bez protiprírub z oceľových rúrok hladkých - akosť 11 353.0 redukované DN 65/50</t>
  </si>
  <si>
    <t>1943108353</t>
  </si>
  <si>
    <t>220</t>
  </si>
  <si>
    <t>734172226</t>
  </si>
  <si>
    <t>Medzikus prírubový bez protiprírub z oceľových rúrok hladkých - akosť 11 353.0 redukované DN 65/40</t>
  </si>
  <si>
    <t>-1044685546</t>
  </si>
  <si>
    <t>221</t>
  </si>
  <si>
    <t>734172231</t>
  </si>
  <si>
    <t>Medzikus prírubový bez protiprírub z oceľových rúrok hladkých - akosť 11 353.0 redukované DN 100/65</t>
  </si>
  <si>
    <t>-1486260976</t>
  </si>
  <si>
    <t>222</t>
  </si>
  <si>
    <t>734173416</t>
  </si>
  <si>
    <t>Prírubový spoj PN 1, 6/I, 200st. C DN 65</t>
  </si>
  <si>
    <t>216402512</t>
  </si>
  <si>
    <t>223</t>
  </si>
  <si>
    <t>734173418</t>
  </si>
  <si>
    <t>Prírubový spoj PN 1, 6/I, 200st. C DN 100</t>
  </si>
  <si>
    <t>2060473289</t>
  </si>
  <si>
    <t>224</t>
  </si>
  <si>
    <t>734209101</t>
  </si>
  <si>
    <t>Montáž závitovej armatúry s 1 závitom do G 1/2</t>
  </si>
  <si>
    <t>723092241</t>
  </si>
  <si>
    <t>225</t>
  </si>
  <si>
    <t>734209104</t>
  </si>
  <si>
    <t>Montáž závitovej armatúry s 1 závitom G 3/4</t>
  </si>
  <si>
    <t>335929640</t>
  </si>
  <si>
    <t>226</t>
  </si>
  <si>
    <t>734209113</t>
  </si>
  <si>
    <t>Montáž závitovej armatúry s 2 závitmi do G 1/2</t>
  </si>
  <si>
    <t>-1721108136</t>
  </si>
  <si>
    <t>227</t>
  </si>
  <si>
    <t>734209114</t>
  </si>
  <si>
    <t>Montáž závitovej armatúry s 2 závitmi G 3/4</t>
  </si>
  <si>
    <t>-1567685102</t>
  </si>
  <si>
    <t>228</t>
  </si>
  <si>
    <t>734209115</t>
  </si>
  <si>
    <t>Montáž závitovej armatúry s 2 závitmi G 1</t>
  </si>
  <si>
    <t>-441553677</t>
  </si>
  <si>
    <t>229</t>
  </si>
  <si>
    <t>734209117</t>
  </si>
  <si>
    <t>Montáž závitovej armatúry s 2 závitmi G 6/4</t>
  </si>
  <si>
    <t>-900648178</t>
  </si>
  <si>
    <t>230</t>
  </si>
  <si>
    <t>734209118</t>
  </si>
  <si>
    <t>Montáž závitovej armatúry s 2 závitmi G 2</t>
  </si>
  <si>
    <t>-787446079</t>
  </si>
  <si>
    <t>231</t>
  </si>
  <si>
    <t>734209127</t>
  </si>
  <si>
    <t>Montáž závitovej armatúry s 3 závitmi G 6/4</t>
  </si>
  <si>
    <t>-1744605455</t>
  </si>
  <si>
    <t>232</t>
  </si>
  <si>
    <t>5517401570</t>
  </si>
  <si>
    <t>Vypúšťací kohút guľový 1/2"</t>
  </si>
  <si>
    <t>-1437961250</t>
  </si>
  <si>
    <t>233</t>
  </si>
  <si>
    <t>5517401580</t>
  </si>
  <si>
    <t>Vypúšťací guľový kohút 3/4"</t>
  </si>
  <si>
    <t>-212119481</t>
  </si>
  <si>
    <t>234</t>
  </si>
  <si>
    <t>5518100309</t>
  </si>
  <si>
    <t>Záhradný kohút DN15</t>
  </si>
  <si>
    <t>-2070572409</t>
  </si>
  <si>
    <t>235</t>
  </si>
  <si>
    <t>551740027</t>
  </si>
  <si>
    <t>Automatický odvzdušňovací ventil so sp. klapkou 1/2"</t>
  </si>
  <si>
    <t>860176767</t>
  </si>
  <si>
    <t>236</t>
  </si>
  <si>
    <t>734411131</t>
  </si>
  <si>
    <t>Teplomer technický dvojkovový pr. 100mm, rozsah 0-120 st. C</t>
  </si>
  <si>
    <t>-1846061877</t>
  </si>
  <si>
    <t>237</t>
  </si>
  <si>
    <t>734493111</t>
  </si>
  <si>
    <t>Ochranná jímka mosadzná</t>
  </si>
  <si>
    <t>-617599087</t>
  </si>
  <si>
    <t>238</t>
  </si>
  <si>
    <t>55182002471</t>
  </si>
  <si>
    <t>Medziprírubová spätná klapka PN 16 DN 65</t>
  </si>
  <si>
    <t>-218938691</t>
  </si>
  <si>
    <t>239</t>
  </si>
  <si>
    <t>5518200105</t>
  </si>
  <si>
    <t>Prírubový filter, DN 65, 290 mm, liatina GJS 250, oceľ AISI 304, EPDM</t>
  </si>
  <si>
    <t>-610261727</t>
  </si>
  <si>
    <t>240</t>
  </si>
  <si>
    <t>734494213</t>
  </si>
  <si>
    <t>Ostatné meracie armatúry, návarok s rúrkovým závitom akosť mat. 22 353.0 G 1/2</t>
  </si>
  <si>
    <t>1343242067</t>
  </si>
  <si>
    <t>241</t>
  </si>
  <si>
    <t>734494214</t>
  </si>
  <si>
    <t>Ostatné meracie armatúry, návarok s rúrkovým závitom akosť mat. 22 353.0 G 3/4</t>
  </si>
  <si>
    <t>-764061991</t>
  </si>
  <si>
    <t>242</t>
  </si>
  <si>
    <t>998734201</t>
  </si>
  <si>
    <t>Presun hmôt pre armatúry v objektoch výšky do 6 m</t>
  </si>
  <si>
    <t>-96853830</t>
  </si>
  <si>
    <t>767</t>
  </si>
  <si>
    <t>Konštrukcie doplnkové kovové</t>
  </si>
  <si>
    <t>243</t>
  </si>
  <si>
    <t>767995101</t>
  </si>
  <si>
    <t>Montáž ostatných atypických kovových stavebných doplnkových konštrukcií do 5 kg</t>
  </si>
  <si>
    <t>1417037932</t>
  </si>
  <si>
    <t>244</t>
  </si>
  <si>
    <t>767995102</t>
  </si>
  <si>
    <t>Montáž ostatných atypických kovových stavebných doplnkových konštrukciínad 5kg do 10 kg</t>
  </si>
  <si>
    <t>-1661178169</t>
  </si>
  <si>
    <t>245</t>
  </si>
  <si>
    <t>767995103</t>
  </si>
  <si>
    <t>Montáž ostatných atypických kovových stavebných doplnkových konštrukcií nad 10kg do 20kg</t>
  </si>
  <si>
    <t>-618933669</t>
  </si>
  <si>
    <t>246</t>
  </si>
  <si>
    <t>5539533750</t>
  </si>
  <si>
    <t>Doplnkové konštrukcie - závesy, konzoly, uholníky</t>
  </si>
  <si>
    <t>515651634</t>
  </si>
  <si>
    <t>247</t>
  </si>
  <si>
    <t>998767201</t>
  </si>
  <si>
    <t>Presun hmôt pre kovové stavebné doplnkové konštrukcie v objektoch výšky do 6 m</t>
  </si>
  <si>
    <t>-1266957737</t>
  </si>
  <si>
    <t>783</t>
  </si>
  <si>
    <t>Dokončovacie práce - nátery</t>
  </si>
  <si>
    <t>248</t>
  </si>
  <si>
    <t>783225100</t>
  </si>
  <si>
    <t>Nátery kov.stav.doplnk.konštr. syntetické na vzduchu schnúce dvojnás. 1x s emailov. - 105µm</t>
  </si>
  <si>
    <t>207557608</t>
  </si>
  <si>
    <t>249</t>
  </si>
  <si>
    <t>783424140</t>
  </si>
  <si>
    <t>Nátery kov.potr.a armatúr syntet. do DN 50 mm dvojnás. so základným náterom</t>
  </si>
  <si>
    <t>838896374</t>
  </si>
  <si>
    <t>250</t>
  </si>
  <si>
    <t>783425150</t>
  </si>
  <si>
    <t>Nátery kov.potr.a armatúr syntetické potrubie do DN 100 mm dvojnásobné so základným náterom</t>
  </si>
  <si>
    <t>-1566263000</t>
  </si>
  <si>
    <t>251</t>
  </si>
  <si>
    <t>783426160</t>
  </si>
  <si>
    <t>Nátery kov.potr.a armatúr syntet. potrubie do DN 200 mm dvojnás. so základného náterom - 105µm</t>
  </si>
  <si>
    <t>-1912790241</t>
  </si>
  <si>
    <t>Ostatné</t>
  </si>
  <si>
    <t>252</t>
  </si>
  <si>
    <t>HZS-001</t>
  </si>
  <si>
    <t>Vypracovanie konštrukčnej dokumentácie podľa §5 Vyhl. 508/2009 Z.z. TZ</t>
  </si>
  <si>
    <t>-1574303143</t>
  </si>
  <si>
    <t>253</t>
  </si>
  <si>
    <t>HZS-002</t>
  </si>
  <si>
    <t>Posúdenie konštrukčnej dokumentácie TZ oprávnenou právnickou osobou TI SR</t>
  </si>
  <si>
    <t>-290931438</t>
  </si>
  <si>
    <t>254</t>
  </si>
  <si>
    <t>HZS-003</t>
  </si>
  <si>
    <t>Revízia TZ</t>
  </si>
  <si>
    <t>168128070</t>
  </si>
  <si>
    <t>255</t>
  </si>
  <si>
    <t>HZS-004</t>
  </si>
  <si>
    <t>Odborná prehliadka kotolne podľa §16 Vyhl. 25/84 Z.z.</t>
  </si>
  <si>
    <t>-1600125906</t>
  </si>
  <si>
    <t>256</t>
  </si>
  <si>
    <t>HZS-005</t>
  </si>
  <si>
    <t>I. úradná skúška</t>
  </si>
  <si>
    <t>-859320061</t>
  </si>
  <si>
    <t>257</t>
  </si>
  <si>
    <t>HZS-006</t>
  </si>
  <si>
    <t>Vypracovanie miestného prevádzkového poriadku</t>
  </si>
  <si>
    <t>-1651259480</t>
  </si>
  <si>
    <t>258</t>
  </si>
  <si>
    <t>HZS-007</t>
  </si>
  <si>
    <t>Vypracovanie revíznej knihy odberného plynového zariadenia</t>
  </si>
  <si>
    <t>-191234634</t>
  </si>
  <si>
    <t>259</t>
  </si>
  <si>
    <t>HZS-008</t>
  </si>
  <si>
    <t>Vypracovanie revíznej knihy plynovodu</t>
  </si>
  <si>
    <t>-608575909</t>
  </si>
  <si>
    <t>260</t>
  </si>
  <si>
    <t>HZS-009</t>
  </si>
  <si>
    <t>Vybavenie kotolne - práškový hasiaci prístroj PHP 6 kg</t>
  </si>
  <si>
    <t>-1830199792</t>
  </si>
  <si>
    <t>261</t>
  </si>
  <si>
    <t>HZS-010</t>
  </si>
  <si>
    <t>Vypracovanie dokumentácie skutkového stavu 2x v grafickej forme a 1x digitálne</t>
  </si>
  <si>
    <t>1380246321</t>
  </si>
  <si>
    <t>262</t>
  </si>
  <si>
    <t>HZS-011</t>
  </si>
  <si>
    <t>Detektor na kontrolu tesnosti</t>
  </si>
  <si>
    <t>-452011414</t>
  </si>
  <si>
    <t>263</t>
  </si>
  <si>
    <t>HZS-012</t>
  </si>
  <si>
    <t>Detektor na CO</t>
  </si>
  <si>
    <t>-138507585</t>
  </si>
  <si>
    <t>264</t>
  </si>
  <si>
    <t>HZS-013</t>
  </si>
  <si>
    <t>Lekárnička pre prvú pomoc</t>
  </si>
  <si>
    <t>-867032034</t>
  </si>
  <si>
    <t>265</t>
  </si>
  <si>
    <t>HZS-014</t>
  </si>
  <si>
    <t>Baterkové svietidlo</t>
  </si>
  <si>
    <t>1443387142</t>
  </si>
  <si>
    <t>266</t>
  </si>
  <si>
    <t>HZS-015</t>
  </si>
  <si>
    <t>Zarámovaná schéma ÚK, PLYN</t>
  </si>
  <si>
    <t>1390026105</t>
  </si>
  <si>
    <t>267</t>
  </si>
  <si>
    <t>HZS-016</t>
  </si>
  <si>
    <t>Účasť na kolaudácií stavby</t>
  </si>
  <si>
    <t>1642589096</t>
  </si>
  <si>
    <t>268</t>
  </si>
  <si>
    <t>HZS-017</t>
  </si>
  <si>
    <t>Kompletné vyskúšanie -vykurovacia skúška</t>
  </si>
  <si>
    <t>1226914885</t>
  </si>
  <si>
    <t>269</t>
  </si>
  <si>
    <t>HZS-018</t>
  </si>
  <si>
    <t>Preplach systému a napustenie upravenou vodou</t>
  </si>
  <si>
    <t>549697107</t>
  </si>
  <si>
    <t>270</t>
  </si>
  <si>
    <t>HZS-019</t>
  </si>
  <si>
    <t>Rezerva na nepredvídané náklady</t>
  </si>
  <si>
    <t>-2068204588</t>
  </si>
  <si>
    <t>PS01.2 - Elektrická inštalácia a MaR</t>
  </si>
  <si>
    <t>D1 - ELEKTROMONTÁŽNY MATERIÁL - DODÁVKY</t>
  </si>
  <si>
    <t xml:space="preserve">    D2 - Rozvádzač RK</t>
  </si>
  <si>
    <t xml:space="preserve">    D3 - PRVKY MaR - DODÁVKY</t>
  </si>
  <si>
    <t xml:space="preserve">    D4 - DOPLNENIE SILOVÉHO ROZVÁDZAČA</t>
  </si>
  <si>
    <t xml:space="preserve">D6 - </t>
  </si>
  <si>
    <t>D7 - NOSNÝ MATERIÁL SPOLU</t>
  </si>
  <si>
    <t>D1</t>
  </si>
  <si>
    <t>ELEKTROMONTÁŽNY MATERIÁL - DODÁVKY</t>
  </si>
  <si>
    <t>Pol44</t>
  </si>
  <si>
    <t>Zásuvka na omietku 230V</t>
  </si>
  <si>
    <t>-467215156</t>
  </si>
  <si>
    <t>Pol45</t>
  </si>
  <si>
    <t>Zásuvková rozvodnica 1x230V, 1x400V, 1x24VAC</t>
  </si>
  <si>
    <t>-1373341605</t>
  </si>
  <si>
    <t>Pol46</t>
  </si>
  <si>
    <t>Hukačka 230V</t>
  </si>
  <si>
    <t>1633327228</t>
  </si>
  <si>
    <t>Pol47</t>
  </si>
  <si>
    <t>Tlačidlo nástenné STOP</t>
  </si>
  <si>
    <t>1735342604</t>
  </si>
  <si>
    <t>Pol48</t>
  </si>
  <si>
    <t>Svietidlo žiarivková, prachotesné so závesom</t>
  </si>
  <si>
    <t>841743053</t>
  </si>
  <si>
    <t>Pol49</t>
  </si>
  <si>
    <t>Vypínač, radenie 1, na povrch</t>
  </si>
  <si>
    <t>-1120789917</t>
  </si>
  <si>
    <t>Pol50</t>
  </si>
  <si>
    <t>CY6 zelenožltý</t>
  </si>
  <si>
    <t>1812444881</t>
  </si>
  <si>
    <t>Pol51</t>
  </si>
  <si>
    <t>CY16 zelenožltý</t>
  </si>
  <si>
    <t>-1313646244</t>
  </si>
  <si>
    <t>Pol52</t>
  </si>
  <si>
    <t>EP svorkovnica</t>
  </si>
  <si>
    <t>497608040</t>
  </si>
  <si>
    <t>Pol53</t>
  </si>
  <si>
    <t>Káblový žlab 125/50 vrátane podpier a príslušenstva</t>
  </si>
  <si>
    <t>-83827883</t>
  </si>
  <si>
    <t>Pol54</t>
  </si>
  <si>
    <t>Lišta 40x20</t>
  </si>
  <si>
    <t>-566357812</t>
  </si>
  <si>
    <t>Pol55</t>
  </si>
  <si>
    <t>Ohybná rúrka FXP32</t>
  </si>
  <si>
    <t>-687091876</t>
  </si>
  <si>
    <t>Pol56</t>
  </si>
  <si>
    <t>Pevná rúrka UPRM32</t>
  </si>
  <si>
    <t>960269198</t>
  </si>
  <si>
    <t>Pol57</t>
  </si>
  <si>
    <t>Príchytka CL32</t>
  </si>
  <si>
    <t>1890282607</t>
  </si>
  <si>
    <t>Pol58</t>
  </si>
  <si>
    <t>Ohybná rúrka FXP20</t>
  </si>
  <si>
    <t>706052003</t>
  </si>
  <si>
    <t>Pol59</t>
  </si>
  <si>
    <t>Pevná rúrka UPRM20</t>
  </si>
  <si>
    <t>778523319</t>
  </si>
  <si>
    <t>Pol60</t>
  </si>
  <si>
    <t>Príchytka CL20</t>
  </si>
  <si>
    <t>-1239811857</t>
  </si>
  <si>
    <t>Pol61</t>
  </si>
  <si>
    <t>Škatuľa prístrojová na omietku ACDUR 6455-11P</t>
  </si>
  <si>
    <t>684426145</t>
  </si>
  <si>
    <t>Pol62</t>
  </si>
  <si>
    <t>Svorka Barnard</t>
  </si>
  <si>
    <t>-1688414520</t>
  </si>
  <si>
    <t>Pol63</t>
  </si>
  <si>
    <t>Označovací štítok</t>
  </si>
  <si>
    <t>645202170</t>
  </si>
  <si>
    <t>Pol64</t>
  </si>
  <si>
    <t>Pomocný elektroinštal. materiál</t>
  </si>
  <si>
    <t>-295155691</t>
  </si>
  <si>
    <t>Pol65</t>
  </si>
  <si>
    <t>Oceľová konštrukcia všeobecne</t>
  </si>
  <si>
    <t>1977185840</t>
  </si>
  <si>
    <t>Pol66</t>
  </si>
  <si>
    <t>Kábel CYKY-J 5x6mm2</t>
  </si>
  <si>
    <t>1720719525</t>
  </si>
  <si>
    <t>Pol67</t>
  </si>
  <si>
    <t xml:space="preserve">Kábel CYKY-J 5x4mm2 </t>
  </si>
  <si>
    <t>-136037686</t>
  </si>
  <si>
    <t>Pol68</t>
  </si>
  <si>
    <t>Kábel CYKY-J 3x1,5mm2</t>
  </si>
  <si>
    <t>1730602765</t>
  </si>
  <si>
    <t>Pol69</t>
  </si>
  <si>
    <t>Kábel CYKY-j 4x1,5mm2</t>
  </si>
  <si>
    <t>2073463335</t>
  </si>
  <si>
    <t>Pol70</t>
  </si>
  <si>
    <t>Kábel JYTY 2x1</t>
  </si>
  <si>
    <t>-446268040</t>
  </si>
  <si>
    <t>Pol71</t>
  </si>
  <si>
    <t>Kábel JYTY 4x1</t>
  </si>
  <si>
    <t>2099541898</t>
  </si>
  <si>
    <t>D2</t>
  </si>
  <si>
    <t>Rozvádzač RK</t>
  </si>
  <si>
    <t>Pol1</t>
  </si>
  <si>
    <t>Istič dvojpólový 10B-1N</t>
  </si>
  <si>
    <t>-1895189487</t>
  </si>
  <si>
    <t>Pol10</t>
  </si>
  <si>
    <t>Pomocný kontakt 1xNO</t>
  </si>
  <si>
    <t>-1444490128</t>
  </si>
  <si>
    <t>Pol11</t>
  </si>
  <si>
    <t>Prep.ochrana triedy 2+3.,4P</t>
  </si>
  <si>
    <t>829357143</t>
  </si>
  <si>
    <t>Pol12</t>
  </si>
  <si>
    <t>Prepínač čierny 0-1</t>
  </si>
  <si>
    <t>-1784704522</t>
  </si>
  <si>
    <t>Pol13</t>
  </si>
  <si>
    <t>Prúdový chránič štvorpólový 40A,4p, 30mA</t>
  </si>
  <si>
    <t>-279790190</t>
  </si>
  <si>
    <t>Pol14</t>
  </si>
  <si>
    <t>Relé 230V DIN s päticou</t>
  </si>
  <si>
    <t>60036944</t>
  </si>
  <si>
    <t>Pol15</t>
  </si>
  <si>
    <t>Časové relé 230V DIN</t>
  </si>
  <si>
    <t>-1832942776</t>
  </si>
  <si>
    <t>Pol16</t>
  </si>
  <si>
    <t>Signálka biela 230V LED</t>
  </si>
  <si>
    <t>-1988580140</t>
  </si>
  <si>
    <t>Pol17</t>
  </si>
  <si>
    <t>Signálka červená 230V ELD</t>
  </si>
  <si>
    <t>-1235615872</t>
  </si>
  <si>
    <t>Pol18</t>
  </si>
  <si>
    <t>Signálka zelená 230V LED</t>
  </si>
  <si>
    <t>151138595</t>
  </si>
  <si>
    <t>Pol19</t>
  </si>
  <si>
    <t>Signálka žltá 230V LED</t>
  </si>
  <si>
    <t>830642398</t>
  </si>
  <si>
    <t>Pol2</t>
  </si>
  <si>
    <t>Istič jednopólový 6B-1</t>
  </si>
  <si>
    <t>-1007013165</t>
  </si>
  <si>
    <t>1780998613</t>
  </si>
  <si>
    <t>Pol2.1</t>
  </si>
  <si>
    <t>Istič jednopólový 2B-1</t>
  </si>
  <si>
    <t>1886426781</t>
  </si>
  <si>
    <t>Pol20</t>
  </si>
  <si>
    <t>Stykač trojpólový 230V,10A</t>
  </si>
  <si>
    <t>933917686</t>
  </si>
  <si>
    <t>Pol21</t>
  </si>
  <si>
    <t>Svetlo do rozvádzača</t>
  </si>
  <si>
    <t>905974284</t>
  </si>
  <si>
    <t>Pol22</t>
  </si>
  <si>
    <t>Dverový spínač</t>
  </si>
  <si>
    <t>1345345773</t>
  </si>
  <si>
    <t>Pol23</t>
  </si>
  <si>
    <t>Svorka 1,5mm2</t>
  </si>
  <si>
    <t>1113592903</t>
  </si>
  <si>
    <t>Pol24</t>
  </si>
  <si>
    <t>Svorka 4mm2</t>
  </si>
  <si>
    <t>751238022</t>
  </si>
  <si>
    <t>Pol25</t>
  </si>
  <si>
    <t>Svorka 6mm2</t>
  </si>
  <si>
    <t>450485592</t>
  </si>
  <si>
    <t>Pol26</t>
  </si>
  <si>
    <t>Tlačidlo biele 0-1</t>
  </si>
  <si>
    <t>1093311661</t>
  </si>
  <si>
    <t>Pol27</t>
  </si>
  <si>
    <t>Tlačidlo červené 0-1</t>
  </si>
  <si>
    <t>-2007532908</t>
  </si>
  <si>
    <t>Pol28</t>
  </si>
  <si>
    <t>Vyhodnocovacia jednotka zaplavenia + sondy</t>
  </si>
  <si>
    <t>-1423263653</t>
  </si>
  <si>
    <t>Pol29</t>
  </si>
  <si>
    <t>Vypínacia cievka VC-230V</t>
  </si>
  <si>
    <t>-427635645</t>
  </si>
  <si>
    <t>Pol3</t>
  </si>
  <si>
    <t>Istič jednopólový 6C-1</t>
  </si>
  <si>
    <t>-748690831</t>
  </si>
  <si>
    <t>Pol30</t>
  </si>
  <si>
    <t>Vývodka PG21</t>
  </si>
  <si>
    <t>1893702792</t>
  </si>
  <si>
    <t>Pol31</t>
  </si>
  <si>
    <t>Vývodka PG16</t>
  </si>
  <si>
    <t>1738934300</t>
  </si>
  <si>
    <t>Pol32</t>
  </si>
  <si>
    <t>Vývodka PG11</t>
  </si>
  <si>
    <t>-2070436423</t>
  </si>
  <si>
    <t>Pol33</t>
  </si>
  <si>
    <t>Vývodka PG13,5</t>
  </si>
  <si>
    <t>-1733200499</t>
  </si>
  <si>
    <t>Pol34</t>
  </si>
  <si>
    <t>Zásuvka na DIN lištu 230V</t>
  </si>
  <si>
    <t>-570425586</t>
  </si>
  <si>
    <t>Pol35</t>
  </si>
  <si>
    <t>Zdroj snímačov úniku plynu</t>
  </si>
  <si>
    <t>1018989603</t>
  </si>
  <si>
    <t>Pol36</t>
  </si>
  <si>
    <t>Mostík N</t>
  </si>
  <si>
    <t>615136706</t>
  </si>
  <si>
    <t>Pol36.1</t>
  </si>
  <si>
    <t>Mostík PE</t>
  </si>
  <si>
    <t>266381539</t>
  </si>
  <si>
    <t>Pol37</t>
  </si>
  <si>
    <t>Oceľoplechový rozvádzač v800xŠ800xh250 IP54</t>
  </si>
  <si>
    <t>319659471</t>
  </si>
  <si>
    <t>Pol38</t>
  </si>
  <si>
    <t>Pomocný elektro. materiál (DIN lišty, žlaby, vodiče, atď)</t>
  </si>
  <si>
    <t>kpl</t>
  </si>
  <si>
    <t>-613738177</t>
  </si>
  <si>
    <t>Pol4</t>
  </si>
  <si>
    <t>Istič jednopólový 10B-1</t>
  </si>
  <si>
    <t>-1576948739</t>
  </si>
  <si>
    <t>Pol5</t>
  </si>
  <si>
    <t>Istič jednopólový 16B-1</t>
  </si>
  <si>
    <t>1915239682</t>
  </si>
  <si>
    <t>Pol6</t>
  </si>
  <si>
    <t>Istič trojpólový 25B-3</t>
  </si>
  <si>
    <t>1946827371</t>
  </si>
  <si>
    <t>Pol7</t>
  </si>
  <si>
    <t>163084859</t>
  </si>
  <si>
    <t>Pol8</t>
  </si>
  <si>
    <t>Poistkový odpojovač 230V</t>
  </si>
  <si>
    <t>-452904000</t>
  </si>
  <si>
    <t>Pol9</t>
  </si>
  <si>
    <t>Pomocný kontakt 1xNC</t>
  </si>
  <si>
    <t>-2108050952</t>
  </si>
  <si>
    <t>D3</t>
  </si>
  <si>
    <t>PRVKY MaR - DODÁVKY</t>
  </si>
  <si>
    <t>Pol39</t>
  </si>
  <si>
    <t>Termostat priestorový 0-40°c</t>
  </si>
  <si>
    <t>-338064242</t>
  </si>
  <si>
    <t>Pol40</t>
  </si>
  <si>
    <t>Spínač tlaku 0-10Bar</t>
  </si>
  <si>
    <t>713172326</t>
  </si>
  <si>
    <t>Pol41</t>
  </si>
  <si>
    <t>Snímač úniku CO</t>
  </si>
  <si>
    <t>378328640</t>
  </si>
  <si>
    <t>Pol42</t>
  </si>
  <si>
    <t>Snímač úniku CH4</t>
  </si>
  <si>
    <t>-225984279</t>
  </si>
  <si>
    <t>D4</t>
  </si>
  <si>
    <t>DOPLNENIE SILOVÉHO ROZVÁDZAČA</t>
  </si>
  <si>
    <t>Pol43</t>
  </si>
  <si>
    <t>Istič trojpólový 32B-3</t>
  </si>
  <si>
    <t>-1108023734</t>
  </si>
  <si>
    <t>D6</t>
  </si>
  <si>
    <t>Pol72</t>
  </si>
  <si>
    <t>Prirážka na podružný materiál</t>
  </si>
  <si>
    <t>-448380511</t>
  </si>
  <si>
    <t>Pol73</t>
  </si>
  <si>
    <t>Prirážka na prierez</t>
  </si>
  <si>
    <t>1943168902</t>
  </si>
  <si>
    <t>Pol73.1</t>
  </si>
  <si>
    <t>PPV</t>
  </si>
  <si>
    <t>-1436162112</t>
  </si>
  <si>
    <t>Pol73.2</t>
  </si>
  <si>
    <t>Montážne práce</t>
  </si>
  <si>
    <t>-25238791</t>
  </si>
  <si>
    <t>Pol73.3</t>
  </si>
  <si>
    <t>Prvá odborná prehliadka a skúška</t>
  </si>
  <si>
    <t>538523961</t>
  </si>
  <si>
    <t>Pol73.4</t>
  </si>
  <si>
    <t>Oživenie systému MaR</t>
  </si>
  <si>
    <t>199092745</t>
  </si>
  <si>
    <t>D7</t>
  </si>
  <si>
    <t>NOSNÝ MATERIÁL SPOLU</t>
  </si>
  <si>
    <t>Pol74</t>
  </si>
  <si>
    <t>Obstarávacia prirážka</t>
  </si>
  <si>
    <t>-1661096292</t>
  </si>
  <si>
    <t>PS01.3 - Vnútorný rozvod plynu</t>
  </si>
  <si>
    <t>PSV - Práce a dodávky PSV</t>
  </si>
  <si>
    <t xml:space="preserve">    723 - Zdravotechnika - plynovod</t>
  </si>
  <si>
    <t>M - Práce a dodávky M</t>
  </si>
  <si>
    <t xml:space="preserve">    23-M - Montáže potrubia</t>
  </si>
  <si>
    <t>Revízie</t>
  </si>
  <si>
    <t>1097094460</t>
  </si>
  <si>
    <t>Vypracovanie konštrukčnej dokumentácie podľa §5 Vyhl. 508/2009 Z.z. PZ</t>
  </si>
  <si>
    <t>1080545946</t>
  </si>
  <si>
    <t>Posúdenie konštrukčnej dokumentácie PZ oprávnenou právnickou osobou TI SR (TUV Slovakia)</t>
  </si>
  <si>
    <t>409637191</t>
  </si>
  <si>
    <t>PSV</t>
  </si>
  <si>
    <t>Práce a dodávky PSV</t>
  </si>
  <si>
    <t>723</t>
  </si>
  <si>
    <t>Zdravotechnika - plynovod</t>
  </si>
  <si>
    <t>723120202</t>
  </si>
  <si>
    <t>Potrubie z oceľových rúrok závitových čiernych spájaných zvarovaním - akosť 11 353.0 DN 15</t>
  </si>
  <si>
    <t>1621691990</t>
  </si>
  <si>
    <t>723120205</t>
  </si>
  <si>
    <t>Potrubie z oceľových rúrok závitových čiernych spájaných zvarovaním - akosť 11 353.0 DN 32</t>
  </si>
  <si>
    <t>-744853084</t>
  </si>
  <si>
    <t>723120207</t>
  </si>
  <si>
    <t>Potrubie z oceľových rúrok závitových čiernych spájaných zvarovaním - akosť 11 353.0 DN 50</t>
  </si>
  <si>
    <t>-1162376019</t>
  </si>
  <si>
    <t>7231503431</t>
  </si>
  <si>
    <t>Potrubie z oceľových rúrok hladkých čiernych redukcia - zhotovenie kovaním  DN 50/32</t>
  </si>
  <si>
    <t>KUS</t>
  </si>
  <si>
    <t>366979312</t>
  </si>
  <si>
    <t>723150366</t>
  </si>
  <si>
    <t>Potrubie z oceľových rúrok hladkých čiernych,chránička D 44,5/2</t>
  </si>
  <si>
    <t>1605106975</t>
  </si>
  <si>
    <t>723190202</t>
  </si>
  <si>
    <t>Prípojka plynovodná z oceľových rúrok závitových čiernych spájaných na závit  DN 15</t>
  </si>
  <si>
    <t>-846515238</t>
  </si>
  <si>
    <t>723190207</t>
  </si>
  <si>
    <t>Prípojka plynovodná z oceľových rúrok závitových čiernych spájaných na závit  DN 50</t>
  </si>
  <si>
    <t>295849784</t>
  </si>
  <si>
    <t>723229102</t>
  </si>
  <si>
    <t>Montáž armatúry závit.sjedným závitom,kohútik hadicový a iné plynovodné armatúry G 1/2</t>
  </si>
  <si>
    <t>2097571500</t>
  </si>
  <si>
    <t>723239101</t>
  </si>
  <si>
    <t>Montáž armatúry závitovej s dvoma závitmi,kohútik priamy,solenoidový ventil G 1/2</t>
  </si>
  <si>
    <t>1825497171</t>
  </si>
  <si>
    <t>723239104</t>
  </si>
  <si>
    <t>Montáž armatúry závitovej s dvoma závitmi,kohútik priamy,solenoidový ventil G 5/4</t>
  </si>
  <si>
    <t>-1327192051</t>
  </si>
  <si>
    <t>5518000028</t>
  </si>
  <si>
    <t>Guľový uzáver plyn  1/2"</t>
  </si>
  <si>
    <t>-1306910008</t>
  </si>
  <si>
    <t>5518000044</t>
  </si>
  <si>
    <t>Vzorkovací kohút DN 1/2"</t>
  </si>
  <si>
    <t>-800076487</t>
  </si>
  <si>
    <t>5518000031</t>
  </si>
  <si>
    <t>Guľový uzáver plyn  5/4"</t>
  </si>
  <si>
    <t>-1667766164</t>
  </si>
  <si>
    <t>734210060</t>
  </si>
  <si>
    <t>605550504</t>
  </si>
  <si>
    <t>734391114</t>
  </si>
  <si>
    <t>Ostatné horúcovodné armatúry,kondenzačná slučka na privarenie STN 13 7531.1 - zahnuté</t>
  </si>
  <si>
    <t>1690587640</t>
  </si>
  <si>
    <t>734421131</t>
  </si>
  <si>
    <t>Tlakomer deformačný kruhový č.03313 priem. 100mm, 0 - 6kPa</t>
  </si>
  <si>
    <t>2114713510</t>
  </si>
  <si>
    <t>998723201</t>
  </si>
  <si>
    <t>Presun hmôt pre vnútorný plynovod v objektoch výšky do 6 m</t>
  </si>
  <si>
    <t>1964554474</t>
  </si>
  <si>
    <t>-1605467661</t>
  </si>
  <si>
    <t>Doplnkové konštrukcie - závesy</t>
  </si>
  <si>
    <t>848175047</t>
  </si>
  <si>
    <t>998767205</t>
  </si>
  <si>
    <t>Presun hmôt pre kovové stavebné doplnkové konštrukcie v objektoch výšky nad 36 do 48 m</t>
  </si>
  <si>
    <t>1568912396</t>
  </si>
  <si>
    <t>783424340</t>
  </si>
  <si>
    <t>Nátery kov.potr.a armatúr syntet. do DN 50 mm dvojnás. 1x email a základný náter</t>
  </si>
  <si>
    <t>247800372</t>
  </si>
  <si>
    <t>Práce a dodávky M</t>
  </si>
  <si>
    <t>23-M</t>
  </si>
  <si>
    <t>Montáže potrubia</t>
  </si>
  <si>
    <t>230230016</t>
  </si>
  <si>
    <t>Hlavná tlaková skúška vzduchom 0,6 MPa - STN 38 6413 DN 50</t>
  </si>
  <si>
    <t>1036019553</t>
  </si>
  <si>
    <t>230230121</t>
  </si>
  <si>
    <t>Príprava na tlakovú skúšku</t>
  </si>
  <si>
    <t>úsek</t>
  </si>
  <si>
    <t>1620660079</t>
  </si>
  <si>
    <t>PS01.4 - Rekonštruckia regulačnej stanice plynu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</si>
  <si>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</si>
  <si>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</si>
  <si>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</si>
  <si>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784 - Dokončovacie práce - maľby</t>
  </si>
  <si>
    <t>HSV</t>
  </si>
  <si>
    <t>Práce a dodávky HSV</t>
  </si>
  <si>
    <t>Zvislé a kompletné konštrukcie</t>
  </si>
  <si>
    <t>310271130</t>
  </si>
  <si>
    <t>Murovanie priečky z pórobetónových tvárnic 500/250/150</t>
  </si>
  <si>
    <t>1433972187</t>
  </si>
  <si>
    <t>312231136</t>
  </si>
  <si>
    <t>Murivo z porobetónových tvárnic 500/250/150</t>
  </si>
  <si>
    <t>1876350463</t>
  </si>
  <si>
    <t>Úpravy povrchov, podlahy, osadenie</t>
  </si>
  <si>
    <t>612421321</t>
  </si>
  <si>
    <t>Oprava vnútorných vápenných omietok stien, opravovaná plocha nad 10 do 30 %,hladká</t>
  </si>
  <si>
    <t>2026736370</t>
  </si>
  <si>
    <t>612465143</t>
  </si>
  <si>
    <t>Výstuž vnútorných stien sklotext. tkaninou + lepiaca malta</t>
  </si>
  <si>
    <t>1924213189</t>
  </si>
  <si>
    <t>612465143.1</t>
  </si>
  <si>
    <t>Vnútorná omietka stien štuková, strojné miešanie, ručné nanášanie, Jemná štuková omietka hr. 4 mm</t>
  </si>
  <si>
    <t>1211396449</t>
  </si>
  <si>
    <t>784</t>
  </si>
  <si>
    <t>Dokončovacie práce - maľby</t>
  </si>
  <si>
    <t>784410100</t>
  </si>
  <si>
    <t>Penetrovanie jednonásobné jemnozrnných podkladov výšky do 3, 80 m</t>
  </si>
  <si>
    <t>90254855</t>
  </si>
  <si>
    <t>784452261</t>
  </si>
  <si>
    <t>Maľby z maliarskych zmesí, ručne nanášané jednonásobné základné na podklad jemnozrnný  výšky do 3, 80 m</t>
  </si>
  <si>
    <t>483359533</t>
  </si>
  <si>
    <t>-1146799376</t>
  </si>
  <si>
    <t>Práškový hasiaci prístroj PHP 6 kg</t>
  </si>
  <si>
    <t>565442039</t>
  </si>
  <si>
    <t>1590862536</t>
  </si>
  <si>
    <t>-1339396483</t>
  </si>
  <si>
    <t>5519411505</t>
  </si>
  <si>
    <t>I. servis a uvedenie regulátora do prevádzky</t>
  </si>
  <si>
    <t>565601951</t>
  </si>
  <si>
    <t>5519411506</t>
  </si>
  <si>
    <t>Montáž regulátora tlaku</t>
  </si>
  <si>
    <t>1746737478</t>
  </si>
  <si>
    <t>-879792755</t>
  </si>
  <si>
    <t>723120204</t>
  </si>
  <si>
    <t>Potrubie z oceľových rúrok závitových čiernych spájaných zvarovaním - akosť 11 353.0 DN 25</t>
  </si>
  <si>
    <t>-1244977105</t>
  </si>
  <si>
    <t>547464665</t>
  </si>
  <si>
    <t>723150314</t>
  </si>
  <si>
    <t>Potrubie z oceľových rúrok hladkých čiernych spájaných zvarov. akosť 11 353.0 D 89/3,6</t>
  </si>
  <si>
    <t>-1934244238</t>
  </si>
  <si>
    <t>723150316</t>
  </si>
  <si>
    <t>Potrubie z oceľových rúrok hladkých čiernych spájaných zvarov. akosť 11 353.0 D 133/4,5</t>
  </si>
  <si>
    <t>-93912038</t>
  </si>
  <si>
    <t>723150345</t>
  </si>
  <si>
    <t>Potrubie z oceľových rúrok hladkých čiernych redukcia - zhotovenie kovaním  nad 1 DN DN 80/50</t>
  </si>
  <si>
    <t>682566865</t>
  </si>
  <si>
    <t>1106825453</t>
  </si>
  <si>
    <t>-1737266278</t>
  </si>
  <si>
    <t>723190204</t>
  </si>
  <si>
    <t>Prípojka plynovodná z oceľových rúrok závitových čiernych spájaných na závit  DN 25</t>
  </si>
  <si>
    <t>-2092981864</t>
  </si>
  <si>
    <t>50555043</t>
  </si>
  <si>
    <t>723190208PC</t>
  </si>
  <si>
    <t>Prípojka plynovodná z oceľových rúrok závitových čiernych spájaných na závit  DN 65</t>
  </si>
  <si>
    <t>1910842695</t>
  </si>
  <si>
    <t>723190209PC</t>
  </si>
  <si>
    <t>Prípojka plynovodná z oceľových rúrok závitových čiernych spájaných na závit  DN 80</t>
  </si>
  <si>
    <t>-1956332894</t>
  </si>
  <si>
    <t>723219102</t>
  </si>
  <si>
    <t>Montáž prírubového posúvača plochého,hlavicového,guľového kohútika,plyn.filtra DN50</t>
  </si>
  <si>
    <t>147048039</t>
  </si>
  <si>
    <t>723219104</t>
  </si>
  <si>
    <t>Montáž prírubového posúvača plochého,hlavicového,guľového kohútika,plyn.filtra DN80</t>
  </si>
  <si>
    <t>-1195040919</t>
  </si>
  <si>
    <t>-358046243</t>
  </si>
  <si>
    <t>723230801</t>
  </si>
  <si>
    <t>Demontáž stredotlakového regulátora tlaku plynu vr. Príslušenstva</t>
  </si>
  <si>
    <t>819530475</t>
  </si>
  <si>
    <t>5519411504</t>
  </si>
  <si>
    <t>Regulátor tlaku plynu DN25, Qmax=60 m3/hod, 80/2,5kPa</t>
  </si>
  <si>
    <t>-341249179</t>
  </si>
  <si>
    <t>723239103</t>
  </si>
  <si>
    <t>Montáž armatúry závitovej s dvoma závitmi,kohútik priamy,solenoidový ventil G 1</t>
  </si>
  <si>
    <t>-135141665</t>
  </si>
  <si>
    <t>Guľový uzáver plyn  1/2"+zátka</t>
  </si>
  <si>
    <t>-1837677686</t>
  </si>
  <si>
    <t>-1528341089</t>
  </si>
  <si>
    <t>5518000029</t>
  </si>
  <si>
    <t>Guľový uzáver plyn  3/4"</t>
  </si>
  <si>
    <t>-388092418</t>
  </si>
  <si>
    <t>5518000030</t>
  </si>
  <si>
    <t>Guľový uzáver plyn  1"</t>
  </si>
  <si>
    <t>-334256433</t>
  </si>
  <si>
    <t>723500011</t>
  </si>
  <si>
    <t>Dodávka - uzatváracia klapka medziprírubová, PN16, DN 80</t>
  </si>
  <si>
    <t>-254673109</t>
  </si>
  <si>
    <t>551820016</t>
  </si>
  <si>
    <t>Bezpečnostný uzáver plynu NT - do 5kPa, DN50, PN16, 230V, 50 Hz</t>
  </si>
  <si>
    <t>1771465088</t>
  </si>
  <si>
    <t>723239111</t>
  </si>
  <si>
    <t>Montáž bezpečnostného uzáveru DN 50</t>
  </si>
  <si>
    <t>1998030876</t>
  </si>
  <si>
    <t>-201872352</t>
  </si>
  <si>
    <t>-1515432273</t>
  </si>
  <si>
    <t>Tlakomer deformačný kruhový č.03313 priem. 160mm, 0 - 6kPa</t>
  </si>
  <si>
    <t>1707440509</t>
  </si>
  <si>
    <t>1306772145</t>
  </si>
  <si>
    <t>816011086</t>
  </si>
  <si>
    <t>1198992265</t>
  </si>
  <si>
    <t>808841986</t>
  </si>
  <si>
    <t>-1508273007</t>
  </si>
  <si>
    <t>783425350</t>
  </si>
  <si>
    <t>Nátery kov.potr.a armatúr syntet. potrubie do DN 100 mm dvojnás. 1x email a základný náter - 140µm</t>
  </si>
  <si>
    <t>1708275969</t>
  </si>
  <si>
    <t>783426360</t>
  </si>
  <si>
    <t>Nátery kov.potr.a armatúr syntet. do DN 150 mm farby bielej dvojnás. 1x email a základným náterom</t>
  </si>
  <si>
    <t>-1878908149</t>
  </si>
  <si>
    <t>230230020</t>
  </si>
  <si>
    <t>Hlavná tlaková skúška vzduchom 0, 6 MPa - STN 38 6413 do DN 150</t>
  </si>
  <si>
    <t>1218741525</t>
  </si>
  <si>
    <t>-684828382</t>
  </si>
  <si>
    <t>SO01 - Teplovodná plynová kotolňa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</si>
  <si>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</si>
  <si>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</si>
  <si>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</si>
  <si>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</si>
  <si>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 xml:space="preserve">    711 - Izolácie proti vode a vlhkosti</t>
  </si>
  <si>
    <t xml:space="preserve">    771 - Podlahy z dlaždíc</t>
  </si>
  <si>
    <t xml:space="preserve">    776 - Podlahy povlakové</t>
  </si>
  <si>
    <t xml:space="preserve">    781 - Dokončovacie práce - obklady</t>
  </si>
  <si>
    <t>Zemné práce</t>
  </si>
  <si>
    <t>100070010</t>
  </si>
  <si>
    <t>Nakladanie výkopku tr. 1-4 ručne</t>
  </si>
  <si>
    <t>m3</t>
  </si>
  <si>
    <t>-1192514374</t>
  </si>
  <si>
    <t>132201101</t>
  </si>
  <si>
    <t>Hĺbenie rýh šírka nad 600mm v hornine tr.3 ručné + príplatok za sťažené podmienky</t>
  </si>
  <si>
    <t>-1400102674</t>
  </si>
  <si>
    <t>162701105</t>
  </si>
  <si>
    <t>Vodorovné premiestnenie výkopu do 10000m, horn. tr.1-4</t>
  </si>
  <si>
    <t>690732297</t>
  </si>
  <si>
    <t>171201201</t>
  </si>
  <si>
    <t>Uloženie výkopku na depóniu</t>
  </si>
  <si>
    <t>1770068571</t>
  </si>
  <si>
    <t>Zakladanie</t>
  </si>
  <si>
    <t>278381163</t>
  </si>
  <si>
    <t>Základ pod stroje (ventilátory, čerpadlá, ohrievače, atď.), betón C 12/15, s debnením, cem.omietkou stien, poterom, kotev.otvormi</t>
  </si>
  <si>
    <t>1837500981</t>
  </si>
  <si>
    <t>631362021</t>
  </si>
  <si>
    <t>Výstuž mazanín z betónov (z kameniva) a z ľahkých betónov zo zváraných sietí z drôtov typu KARI KH 20 pr.6mm, 150/150mm</t>
  </si>
  <si>
    <t>-1209743501</t>
  </si>
  <si>
    <t>310236214</t>
  </si>
  <si>
    <t>Zamurovanie otvoru s plochou do 0,09m2 v murive nadzáklovom tvarovkami z pórobetónu, na maltu vápennocemntovú</t>
  </si>
  <si>
    <t>1871955373</t>
  </si>
  <si>
    <t>Murovanie priečky z pórobetónových tvárnic  500/250/150</t>
  </si>
  <si>
    <t>1787902616</t>
  </si>
  <si>
    <t>Murivo z pórobetónových tvárnic 500/250/150</t>
  </si>
  <si>
    <t>-2140450997</t>
  </si>
  <si>
    <t>312260325-R</t>
  </si>
  <si>
    <t>Vyčistenie budov pri výške podlaží do 4,0m</t>
  </si>
  <si>
    <t>205355898</t>
  </si>
  <si>
    <t>346253211</t>
  </si>
  <si>
    <t>Utesnenie prierazov pružnou maltou</t>
  </si>
  <si>
    <t>-1412872004</t>
  </si>
  <si>
    <t>370054002</t>
  </si>
  <si>
    <t>Zamurovanie otvoru s plochou nad 0,25m2  do 1,0m2, v murive nadzáklovom akýmikoľvek tehlami pálenými, na maltu vápennocemntovú</t>
  </si>
  <si>
    <t>-1807105959</t>
  </si>
  <si>
    <t>611421421</t>
  </si>
  <si>
    <t>Oprava vnútorných vápenných omietok stropov v monožstve nad 30 do 50% hladkých</t>
  </si>
  <si>
    <t>1870644143</t>
  </si>
  <si>
    <t>612421421</t>
  </si>
  <si>
    <t>Oprava vnútorných vápenných omietok stien, v monožstve nad 30 do 50% hladkých</t>
  </si>
  <si>
    <t>-283464951</t>
  </si>
  <si>
    <t>Výstuž vnútornych stien sklotext. Tkaninou + lepiaca malta</t>
  </si>
  <si>
    <t>332187734</t>
  </si>
  <si>
    <t>632477005</t>
  </si>
  <si>
    <t>Vyspravenie jestvujúcej podlahy - očistenie tlakovou vodou, úpravy prasklín a nerovností</t>
  </si>
  <si>
    <t>-893412711</t>
  </si>
  <si>
    <t>63247701</t>
  </si>
  <si>
    <t>Príprava podkladu - adhézny mostík</t>
  </si>
  <si>
    <t>L</t>
  </si>
  <si>
    <t>1427961420</t>
  </si>
  <si>
    <t>632477010</t>
  </si>
  <si>
    <t>Obnovenie spádovej vrstvy z cementového poteru hr. 30 mm, 2250kg/m3</t>
  </si>
  <si>
    <t>1067849592</t>
  </si>
  <si>
    <t>632477020</t>
  </si>
  <si>
    <t>Okrajová dilatačná páska 10/100</t>
  </si>
  <si>
    <t>382734345</t>
  </si>
  <si>
    <t>66005000</t>
  </si>
  <si>
    <t>Protipožiarny tmel,  D+M</t>
  </si>
  <si>
    <t>-1079755141</t>
  </si>
  <si>
    <t>93250001</t>
  </si>
  <si>
    <t>jadrové vŕtanie do pr. 132mm, materiál betón</t>
  </si>
  <si>
    <t>cm</t>
  </si>
  <si>
    <t>1011096254</t>
  </si>
  <si>
    <t>93250002</t>
  </si>
  <si>
    <t>771869848</t>
  </si>
  <si>
    <t>93250002.1</t>
  </si>
  <si>
    <t>jadrové vŕtanie do pr. 750mm, materiál tehla</t>
  </si>
  <si>
    <t>579724578</t>
  </si>
  <si>
    <t>Ostatné konštrukcie a práce-búranie</t>
  </si>
  <si>
    <t>919735123</t>
  </si>
  <si>
    <t>Rezanie betónového krytu alebo podkladu tr. nad C 12/15 hr. nad 100 do 150 mm</t>
  </si>
  <si>
    <t>1421446498</t>
  </si>
  <si>
    <t>941955002</t>
  </si>
  <si>
    <t>Lešenie ľahké pracovné pomocné, s výškou lešeňovej podlahy nad 1,20 do 1,90 m</t>
  </si>
  <si>
    <t>1702046473</t>
  </si>
  <si>
    <t>961055111</t>
  </si>
  <si>
    <t>Búranie základov alebo vybúranie otvorov plochy nad 4 m2 v základoch železobetónových,  -2,40000t</t>
  </si>
  <si>
    <t>-1493584714</t>
  </si>
  <si>
    <t>962032231</t>
  </si>
  <si>
    <t>Búranie muriva nadzákladového z tehál pálených, vápenopieskových,cementových na maltu,  -1,90500t</t>
  </si>
  <si>
    <t>-389678149</t>
  </si>
  <si>
    <t>965042221</t>
  </si>
  <si>
    <t>Búranie podkladov pod dlažby, liatych dlažieb a mazanín,betón,liaty asfalt hr.nad 100 mm, plochy do 1 m2 -2,20000t</t>
  </si>
  <si>
    <t>1294655864</t>
  </si>
  <si>
    <t>967050010-R</t>
  </si>
  <si>
    <t>Demontáž zasklenia 900/1200</t>
  </si>
  <si>
    <t>1321392846</t>
  </si>
  <si>
    <t>967050020-R</t>
  </si>
  <si>
    <t>Montáž zasklenia 900/1200</t>
  </si>
  <si>
    <t>126891744</t>
  </si>
  <si>
    <t>968061126</t>
  </si>
  <si>
    <t>Vyvesenie alebo zavesenie dverného krídla nad 2m2</t>
  </si>
  <si>
    <t>135265860</t>
  </si>
  <si>
    <t>968072357</t>
  </si>
  <si>
    <t>Vybúranie kov. dverných zárubni do 4m2</t>
  </si>
  <si>
    <t>-1591681402</t>
  </si>
  <si>
    <t>971033341</t>
  </si>
  <si>
    <t>Vybúranie otvoru v murive tehl. Plochy do 0,09m2, hr. do 300mm, 0,057t</t>
  </si>
  <si>
    <t>-1445812920</t>
  </si>
  <si>
    <t>978059531</t>
  </si>
  <si>
    <t>Vybúranie keramických obkladov stien</t>
  </si>
  <si>
    <t>802612917</t>
  </si>
  <si>
    <t>979011131</t>
  </si>
  <si>
    <t>Zvislá doprava sutiny poschodoch ručne do 3,5m</t>
  </si>
  <si>
    <t>-1847206235</t>
  </si>
  <si>
    <t>979081111</t>
  </si>
  <si>
    <t>Odvoz sutiny a vybúraných hmôt na skládku do 1 km</t>
  </si>
  <si>
    <t>1771265859</t>
  </si>
  <si>
    <t>979081121</t>
  </si>
  <si>
    <t>Odvoz sutiny a vybúraných hmôt na skládku za každý ďalší 1 km - uvažovaný odvoz do 12km, dodávateľ nacení podľa svojich možností</t>
  </si>
  <si>
    <t>-100925672</t>
  </si>
  <si>
    <t>979082111</t>
  </si>
  <si>
    <t>Vnútrostavenisková doprava sutiny a vybúraných hmôt do 10 m</t>
  </si>
  <si>
    <t>-1334181847</t>
  </si>
  <si>
    <t>979082121</t>
  </si>
  <si>
    <t>Vnútrostavenisková doprava sutiny a vybúraných hmôt za každých ďalších 5 m</t>
  </si>
  <si>
    <t>-1334721954</t>
  </si>
  <si>
    <t>Poplatok za skladovanie - betón, tehly, dlaždice (17 01 ), ostatné</t>
  </si>
  <si>
    <t>-684241285</t>
  </si>
  <si>
    <t>Presun hmôt HSV</t>
  </si>
  <si>
    <t>999281111</t>
  </si>
  <si>
    <t>Presun hmôt pre opravy a údržbu objektov vrátane vonkajších plášťov výšky do 25 m</t>
  </si>
  <si>
    <t>-742642703</t>
  </si>
  <si>
    <t>711</t>
  </si>
  <si>
    <t>Izolácie proti vode a vlhkosti</t>
  </si>
  <si>
    <t>711462301</t>
  </si>
  <si>
    <t>Zhotovenie izolácie proti zemnej vlhkosti a povrchovej vode typ pružná silikátová hydroizolácia</t>
  </si>
  <si>
    <t>1611346562</t>
  </si>
  <si>
    <t>711462301.1</t>
  </si>
  <si>
    <t>Izolácia proti povrchovej a podpovrchovej tlakovej vode pružná silikátová hydroizolácia na ploche vodorovnej, balenie 8kg</t>
  </si>
  <si>
    <t>-473865121</t>
  </si>
  <si>
    <t>998711201</t>
  </si>
  <si>
    <t>Presun hmôt pre izoláciu proti vode v objektoch výšky do 6 m</t>
  </si>
  <si>
    <t>-1530887733</t>
  </si>
  <si>
    <t>767646510</t>
  </si>
  <si>
    <t>M+D Oceľové protipožiarne dvere, vrátane zárubne, kovania, samozatvárača, rozmerov 800x1970mm</t>
  </si>
  <si>
    <t>-847031057</t>
  </si>
  <si>
    <t>767646610-R</t>
  </si>
  <si>
    <t>Oceľová zárubna Cgu 800/1970, šírka 160mm</t>
  </si>
  <si>
    <t>-253018709</t>
  </si>
  <si>
    <t>1321032400-R2</t>
  </si>
  <si>
    <t>Pororosť   500/500/30 pozink.</t>
  </si>
  <si>
    <t>-1379348701</t>
  </si>
  <si>
    <t>767995108</t>
  </si>
  <si>
    <t>Montáž ostatných atypických kovových stavebných doplnkových konštrukcií</t>
  </si>
  <si>
    <t>-1821471208</t>
  </si>
  <si>
    <t>13210324001</t>
  </si>
  <si>
    <t>Oceľ S235, vrátane povrchovej úpravy</t>
  </si>
  <si>
    <t>1203008449</t>
  </si>
  <si>
    <t>1219426799</t>
  </si>
  <si>
    <t>771</t>
  </si>
  <si>
    <t>Podlahy z dlaždíc</t>
  </si>
  <si>
    <t>771575104</t>
  </si>
  <si>
    <t>Montáž podláh z dlaždíc keram. ukladanie do tmelu bez povrchovej úpravy alebo glaz. hladkých, protisklzových</t>
  </si>
  <si>
    <t>1031501191</t>
  </si>
  <si>
    <t>5976381100</t>
  </si>
  <si>
    <t>Dlaždice gresové protišmykové - podľa špecifikácie investora</t>
  </si>
  <si>
    <t>928538538</t>
  </si>
  <si>
    <t>998771201</t>
  </si>
  <si>
    <t>Presun hmôt pre podlahy z dlaždíc v objektoch výšky do 6m</t>
  </si>
  <si>
    <t>-189815161</t>
  </si>
  <si>
    <t>776</t>
  </si>
  <si>
    <t>Podlahy povlakové</t>
  </si>
  <si>
    <t>61246210</t>
  </si>
  <si>
    <t>PN na podlahu</t>
  </si>
  <si>
    <t>-1968400863</t>
  </si>
  <si>
    <t>61246211</t>
  </si>
  <si>
    <t>Bezprašný náter</t>
  </si>
  <si>
    <t>-336536252</t>
  </si>
  <si>
    <t>998776201</t>
  </si>
  <si>
    <t>Presun hmôt pre podlahy povlakové v objektoch výšky do 6m</t>
  </si>
  <si>
    <t>-964591171</t>
  </si>
  <si>
    <t>781</t>
  </si>
  <si>
    <t>Dokončovacie práce - obklady</t>
  </si>
  <si>
    <t>5976003100</t>
  </si>
  <si>
    <t>Obklady keramické glazované, jednofarebné, reliefne B 200x200, trieda oteruvzdornosti I Iia</t>
  </si>
  <si>
    <t>-2141853394</t>
  </si>
  <si>
    <t>711462301.2</t>
  </si>
  <si>
    <t>Zhotovenie izolácie proti zemnej vlhkosti a povrchovej vode pružná silikátová hydroizolácia</t>
  </si>
  <si>
    <t>-218725391</t>
  </si>
  <si>
    <t>711462301.3</t>
  </si>
  <si>
    <t>Izolácia proti povrchovej a podpovrchovej tlakovej vode pružná silikátová hydrozolácia na ploche vodorovnej, balenie 8kg - pružná silikátová hydroizolácia</t>
  </si>
  <si>
    <t>1397402809</t>
  </si>
  <si>
    <t>781445107</t>
  </si>
  <si>
    <t>Montáž obkladov stien z obkladačiek hutných, keramických do tmelu veľkosť 200x200mm-soklík</t>
  </si>
  <si>
    <t>1735158120</t>
  </si>
  <si>
    <t>781479711</t>
  </si>
  <si>
    <t>Montáž obkladov vnútorných keramických, príplatok k cene za plochu do 10m2 jednotlivo-soklík</t>
  </si>
  <si>
    <t>-2037165018</t>
  </si>
  <si>
    <t>998781201</t>
  </si>
  <si>
    <t>Presun hmôt pre obklady keramické v objektoch v objektoch do výšky 6,0m</t>
  </si>
  <si>
    <t>-1854206659</t>
  </si>
  <si>
    <t>Nátery kov.stav.doplnk.konštr. syntetické na vzduchu schnúce dvojnás. 1x s emailov.</t>
  </si>
  <si>
    <t>583035935</t>
  </si>
  <si>
    <t>783226100</t>
  </si>
  <si>
    <t>Nátery kov.stav.doplnk.konštr. syntetické na vzduchu schnúce základný</t>
  </si>
  <si>
    <t>-1368592734</t>
  </si>
  <si>
    <t>783812110</t>
  </si>
  <si>
    <t>Nátery olejové farby žltej omietok stien dvojnás. 1x email a 2x plným tmel.</t>
  </si>
  <si>
    <t>1678194760</t>
  </si>
  <si>
    <t>-281263887</t>
  </si>
  <si>
    <t>784411301</t>
  </si>
  <si>
    <t>Pačokovanie vápenným mliekom jednonás. s obrúsením a presadrovaním v miestnostiach výšky do 3,80 m-penetrácia</t>
  </si>
  <si>
    <t>-642394710</t>
  </si>
  <si>
    <t>784452271</t>
  </si>
  <si>
    <t>Maľby z maliarskych zmesí ručne nanášané dvojnásobné základné na podklad jemnozrnný výšky do 3, 80 m</t>
  </si>
  <si>
    <t>1373885888</t>
  </si>
  <si>
    <t>SO02 - Škola - ÚK</t>
  </si>
  <si>
    <t>0 - DEMONTÁŽE</t>
  </si>
  <si>
    <t xml:space="preserve">    735 - Ústredné kúrenie, vykurovacie telesá</t>
  </si>
  <si>
    <t>763 - Konštrukcie - drevostavby</t>
  </si>
  <si>
    <t xml:space="preserve">    766 - Konštrukcie stolárske</t>
  </si>
  <si>
    <t xml:space="preserve">    781 - Dokončovacie práce, búracie práce</t>
  </si>
  <si>
    <t>1394330828</t>
  </si>
  <si>
    <t>-1557880927</t>
  </si>
  <si>
    <t>-1441781949</t>
  </si>
  <si>
    <t>Vnútrostaveniskové premiestnenie vybúraných hmôt  vodorovne 100 m z objektov výšky do 6 m</t>
  </si>
  <si>
    <t>-892216563</t>
  </si>
  <si>
    <t>-2009996086</t>
  </si>
  <si>
    <t>2075141116</t>
  </si>
  <si>
    <t>-1989961717</t>
  </si>
  <si>
    <t>-1003250480</t>
  </si>
  <si>
    <t>84948314</t>
  </si>
  <si>
    <t>-1311986351</t>
  </si>
  <si>
    <t>-1881551252</t>
  </si>
  <si>
    <t>-1584071169</t>
  </si>
  <si>
    <t>1627848243</t>
  </si>
  <si>
    <t>1203248354</t>
  </si>
  <si>
    <t>-267878376</t>
  </si>
  <si>
    <t>-730498282</t>
  </si>
  <si>
    <t>734890801.1</t>
  </si>
  <si>
    <t>-122119218</t>
  </si>
  <si>
    <t>735111810</t>
  </si>
  <si>
    <t>Demontáž vykurovacích telies liatinových článkových</t>
  </si>
  <si>
    <t>1656571040</t>
  </si>
  <si>
    <t>1410479095</t>
  </si>
  <si>
    <t>735890801</t>
  </si>
  <si>
    <t>Vnútrostaveniskové premiestnenie vybúraných hmôt vykurovacích telies do  6m</t>
  </si>
  <si>
    <t>-1853530830</t>
  </si>
  <si>
    <t>735890802</t>
  </si>
  <si>
    <t>Vnútrostaveniskové premiestnenie vybúraných hmôt vykurovacích telies nad 6 do 12m</t>
  </si>
  <si>
    <t>142742798</t>
  </si>
  <si>
    <t>2027322948</t>
  </si>
  <si>
    <t>Poplatok za odvoz a likvidáciu na skládku  (za odpad okrem železného šrotu)</t>
  </si>
  <si>
    <t>-1032745871</t>
  </si>
  <si>
    <t>Izolačná skruž z minerálnej vlny  s Al fóliou 18/30mm</t>
  </si>
  <si>
    <t>-611544587</t>
  </si>
  <si>
    <t>-1501325480</t>
  </si>
  <si>
    <t>-1874276787</t>
  </si>
  <si>
    <t>-1365930634</t>
  </si>
  <si>
    <t>1236762896</t>
  </si>
  <si>
    <t>-186660379</t>
  </si>
  <si>
    <t>-1393823912</t>
  </si>
  <si>
    <t>-223442320</t>
  </si>
  <si>
    <t>-2085721865</t>
  </si>
  <si>
    <t>Montáž izolácie z min. vlny s Al fóliou, jednovrstvovej 18/30mm</t>
  </si>
  <si>
    <t>1469491872</t>
  </si>
  <si>
    <t>1689876669</t>
  </si>
  <si>
    <t>2092303032</t>
  </si>
  <si>
    <t>431368375</t>
  </si>
  <si>
    <t>-1969109011</t>
  </si>
  <si>
    <t>1424927108</t>
  </si>
  <si>
    <t>713311221.8</t>
  </si>
  <si>
    <t>722531631</t>
  </si>
  <si>
    <t>713PC01</t>
  </si>
  <si>
    <t>-1407800808</t>
  </si>
  <si>
    <t>-633035845</t>
  </si>
  <si>
    <t>7331211392</t>
  </si>
  <si>
    <t>Prestup potrubia cez stavebnú konštruckiu - horiznontálny</t>
  </si>
  <si>
    <t>2078359066</t>
  </si>
  <si>
    <t>7331211393</t>
  </si>
  <si>
    <t>Prestup potrubia cez stavebnú konštruckiu - vertikálny</t>
  </si>
  <si>
    <t>854783934</t>
  </si>
  <si>
    <t>733125006</t>
  </si>
  <si>
    <t>Potrubie z uhlíkovej ocele spájané lisovaním 18x1,2</t>
  </si>
  <si>
    <t>323667955</t>
  </si>
  <si>
    <t>733125009</t>
  </si>
  <si>
    <t>Potrubie z uhlíkovej ocele spájané lisovaním 22x1,5</t>
  </si>
  <si>
    <t>-479679932</t>
  </si>
  <si>
    <t>733125012</t>
  </si>
  <si>
    <t>Potrubie z uhlíkovej ocele spájané lisovaním 28x1,5</t>
  </si>
  <si>
    <t>-1893630175</t>
  </si>
  <si>
    <t>733125015</t>
  </si>
  <si>
    <t>Potrubie z uhlíkovej ocele spájané lisovaním 35x1,5</t>
  </si>
  <si>
    <t>1330484277</t>
  </si>
  <si>
    <t>733125018</t>
  </si>
  <si>
    <t>Potrubie z uhlíkovej ocele spájané lisovaním 42x1,5</t>
  </si>
  <si>
    <t>-1739976991</t>
  </si>
  <si>
    <t>733125021</t>
  </si>
  <si>
    <t>Potrubie z uhlíkovej ocele spájané lisovaním 54x1,5</t>
  </si>
  <si>
    <t>-1075397573</t>
  </si>
  <si>
    <t>733125024</t>
  </si>
  <si>
    <t>Potrubie z uhlíkovej ocele spájané lisovaním 76,1x2,0</t>
  </si>
  <si>
    <t>1269589095</t>
  </si>
  <si>
    <t>2001496835</t>
  </si>
  <si>
    <t>286610479</t>
  </si>
  <si>
    <t>733PC001</t>
  </si>
  <si>
    <t>Chránička plastová pre potrubie z uhlíkovej ocele 18x1,2</t>
  </si>
  <si>
    <t>734249956</t>
  </si>
  <si>
    <t>733PC002</t>
  </si>
  <si>
    <t>Chránička plastová pre potrubie z uhlíkovej ocele 22x1,5</t>
  </si>
  <si>
    <t>504325982</t>
  </si>
  <si>
    <t>733PC003</t>
  </si>
  <si>
    <t>Chránička plastová pre potrubie z uhlíkovej ocele 28x1,5</t>
  </si>
  <si>
    <t>964193289</t>
  </si>
  <si>
    <t>733PC004</t>
  </si>
  <si>
    <t>Chránička plastová pre potrubie z uhlíkovej ocele 35x1,5</t>
  </si>
  <si>
    <t>1413522232</t>
  </si>
  <si>
    <t>733PC005</t>
  </si>
  <si>
    <t>Chránička plastová pre potrubie z uhlíkovej ocele 42x1,5</t>
  </si>
  <si>
    <t>174424995</t>
  </si>
  <si>
    <t>733PC006</t>
  </si>
  <si>
    <t>Chránička plastová pre potrubie z uhlíkovej ocele 54x1,5</t>
  </si>
  <si>
    <t>1773570921</t>
  </si>
  <si>
    <t>733PC007</t>
  </si>
  <si>
    <t>Chránička plastová pre potrubie z uhlíkovej ocele 76,1x2,0</t>
  </si>
  <si>
    <t>-829276949</t>
  </si>
  <si>
    <t>733PC008</t>
  </si>
  <si>
    <t>Prechodová vsuvka s koncom na vnútorné lisovanie a vonkajším závitom 18 x 1/2"</t>
  </si>
  <si>
    <t>-242304210</t>
  </si>
  <si>
    <t>733PC009</t>
  </si>
  <si>
    <t>Prechodová vsuvka s koncom na vnútorné lisovanie a vonkajším závitom 22 x 3/4"</t>
  </si>
  <si>
    <t>-491274400</t>
  </si>
  <si>
    <t>733PC010</t>
  </si>
  <si>
    <t>Prechodová vsuvka s koncom na vnútorné lisovanie a vonkajším závitom 42 x 6/4"</t>
  </si>
  <si>
    <t>-537752566</t>
  </si>
  <si>
    <t>733PC011</t>
  </si>
  <si>
    <t>Prechodová vsuvka s koncom na vnútorné lisovanie a vonkajším závitom 54 x 2"</t>
  </si>
  <si>
    <t>401980735</t>
  </si>
  <si>
    <t>733PC012</t>
  </si>
  <si>
    <t>Prechodová vsuvka s koncom na vnútorné lisovanie a vonkajším závitom 76,1 x 2 1/2"</t>
  </si>
  <si>
    <t>1872083363</t>
  </si>
  <si>
    <t>733PC013</t>
  </si>
  <si>
    <t>Prechod s koncom na vnútorné lisovanie 18 x 1/2"</t>
  </si>
  <si>
    <t>1181832707</t>
  </si>
  <si>
    <t>-1624349034</t>
  </si>
  <si>
    <t>998733203</t>
  </si>
  <si>
    <t>Presun hmôt pre rozvody potrubia v objektoch výšky nad 6 do 12 m</t>
  </si>
  <si>
    <t>-1147940932</t>
  </si>
  <si>
    <t>1914219649</t>
  </si>
  <si>
    <t>368714772</t>
  </si>
  <si>
    <t>2066583578</t>
  </si>
  <si>
    <t>-1064336755</t>
  </si>
  <si>
    <t>-2066445013</t>
  </si>
  <si>
    <t>-107956382</t>
  </si>
  <si>
    <t>5518100282</t>
  </si>
  <si>
    <t>Guľový uzáver DN 20, G 3/4"</t>
  </si>
  <si>
    <t>262053240</t>
  </si>
  <si>
    <t>5517302717</t>
  </si>
  <si>
    <t>Termostatický radiatorový ventil Kvs=1,1,  priamy R 1/2"</t>
  </si>
  <si>
    <t>510855564</t>
  </si>
  <si>
    <t>5517302717.1</t>
  </si>
  <si>
    <t>Termostatický radiatorový ventil Kvs=2,  trojosový, priamy R 1/2"</t>
  </si>
  <si>
    <t>-122837650</t>
  </si>
  <si>
    <t>5517302720</t>
  </si>
  <si>
    <t>Radiátorové šraubenie poniklované, regulovateľné, uzatvárateľné s vypúšťaním G1/2", priame</t>
  </si>
  <si>
    <t>-81553753</t>
  </si>
  <si>
    <t>5517302721</t>
  </si>
  <si>
    <t>Termostatická hlavica  s ochranou proti odcudzeniu</t>
  </si>
  <si>
    <t>-1178484427</t>
  </si>
  <si>
    <t>5517302703</t>
  </si>
  <si>
    <t>Ručný regulačný venti 3/4" Kvs=1,52m3/hod</t>
  </si>
  <si>
    <t>-2010068544</t>
  </si>
  <si>
    <t>-772801920</t>
  </si>
  <si>
    <t>-1785285198</t>
  </si>
  <si>
    <t>735</t>
  </si>
  <si>
    <t>Ústredné kúrenie, vykurovacie telesá</t>
  </si>
  <si>
    <t>735158120</t>
  </si>
  <si>
    <t>Vykurovacie telesá panelové, tlaková skúška telesa vodou, dvojradového</t>
  </si>
  <si>
    <t>-1985670098</t>
  </si>
  <si>
    <t>735158130</t>
  </si>
  <si>
    <t>Vykurovacie telesá panelové, tlaková skúška telesa vodou, trojradového</t>
  </si>
  <si>
    <t>532904579</t>
  </si>
  <si>
    <t>735159210</t>
  </si>
  <si>
    <t>Montáž vykurovacieho telesa panelového dvojradového do 1140mm</t>
  </si>
  <si>
    <t>-21100816</t>
  </si>
  <si>
    <t>735159220</t>
  </si>
  <si>
    <t>Montáž vykurovacieho telesa panelového dvojradového do 1500mm</t>
  </si>
  <si>
    <t>-780186114</t>
  </si>
  <si>
    <t>735159230</t>
  </si>
  <si>
    <t>Montáž vykurovacieho telesa panelového dvojradového do 1980mm</t>
  </si>
  <si>
    <t>-290633280</t>
  </si>
  <si>
    <t>735159330</t>
  </si>
  <si>
    <t>Montáž vykurovacieho telesa panelového trojradového nad 1500mm</t>
  </si>
  <si>
    <t>-1126113652</t>
  </si>
  <si>
    <t>735PC002</t>
  </si>
  <si>
    <t>Radiator 21K 600 x 400</t>
  </si>
  <si>
    <t>-854089322</t>
  </si>
  <si>
    <t>735PC003</t>
  </si>
  <si>
    <t>Radiator 21K 600 x 800</t>
  </si>
  <si>
    <t>2114034178</t>
  </si>
  <si>
    <t>735PC006</t>
  </si>
  <si>
    <t>Radiator 21K 600 x 1400</t>
  </si>
  <si>
    <t>940000975</t>
  </si>
  <si>
    <t>735PC009</t>
  </si>
  <si>
    <t>Radiator 22K 600 x 800</t>
  </si>
  <si>
    <t>1521111884</t>
  </si>
  <si>
    <t>735PC010</t>
  </si>
  <si>
    <t>Radiator 22K 600 x 900</t>
  </si>
  <si>
    <t>-1013257790</t>
  </si>
  <si>
    <t>735PC011</t>
  </si>
  <si>
    <t>Radiator 22K 600 x 1000</t>
  </si>
  <si>
    <t>-933468453</t>
  </si>
  <si>
    <t>735PC012</t>
  </si>
  <si>
    <t>Radiator 22K 600 x1200</t>
  </si>
  <si>
    <t>-1054519943</t>
  </si>
  <si>
    <t>735PC013</t>
  </si>
  <si>
    <t>Radiator 22K 600 x 1400</t>
  </si>
  <si>
    <t>570162569</t>
  </si>
  <si>
    <t>735PC014</t>
  </si>
  <si>
    <t>Radiator 22K 600 x 1600</t>
  </si>
  <si>
    <t>-806949438</t>
  </si>
  <si>
    <t>735PC017</t>
  </si>
  <si>
    <t>Radiator 33K 600 x 1000</t>
  </si>
  <si>
    <t>-242227773</t>
  </si>
  <si>
    <t>735PC018</t>
  </si>
  <si>
    <t>Radiator 33K 600 x 1200</t>
  </si>
  <si>
    <t>-699579253</t>
  </si>
  <si>
    <t>735PC019</t>
  </si>
  <si>
    <t>Radiator 33K 600 x 1400</t>
  </si>
  <si>
    <t>432654835</t>
  </si>
  <si>
    <t>735PC021</t>
  </si>
  <si>
    <t>Radiator 33K 900 x 2400</t>
  </si>
  <si>
    <t>893022227</t>
  </si>
  <si>
    <t>735PC022</t>
  </si>
  <si>
    <t>SET k radiatorom (2x držiak, zátka, odvzdušňovák) - do dlžky 1600mm</t>
  </si>
  <si>
    <t>-556529147</t>
  </si>
  <si>
    <t>735191910</t>
  </si>
  <si>
    <t>Napustenie vody do vykurovacieho systému vrátane potrubia o v. pl. vykurovacích telies</t>
  </si>
  <si>
    <t>1570141181</t>
  </si>
  <si>
    <t>735PC023</t>
  </si>
  <si>
    <t>Murárska výpomoc -vyspravenie plochy za demontovanými vykurovacími telesami</t>
  </si>
  <si>
    <t>1989268847</t>
  </si>
  <si>
    <t>735PC024</t>
  </si>
  <si>
    <t>Úprava povrchu odrezaných konzol zabrúsením</t>
  </si>
  <si>
    <t>-1574416703</t>
  </si>
  <si>
    <t>735PC025</t>
  </si>
  <si>
    <t>Teplovodný ohrievač vzduchu bez žaluzie s jednofázovým ax .ventilátorem, Al metal.9006 Qt= max. 28,4kW pri 80/60/15°C, (Qt=20,2kW pri 70/50/18°C) pripoj UK 3/4", strata vody 13kPa, prietok 1,52m3/hod 230V, 300W vzduch max.3800m3/h - dodávka</t>
  </si>
  <si>
    <t>-206970755</t>
  </si>
  <si>
    <t>735PC026</t>
  </si>
  <si>
    <t>Montáž teplovodného ohrievača vzduchu vrátane príslušenstva</t>
  </si>
  <si>
    <t>548615821</t>
  </si>
  <si>
    <t>735PC027</t>
  </si>
  <si>
    <t>Uvedenie ohrievačov vzduchu do prevádzky</t>
  </si>
  <si>
    <t>1474034198</t>
  </si>
  <si>
    <t>735PC028</t>
  </si>
  <si>
    <t>Štandartná žalúzia nerez</t>
  </si>
  <si>
    <t>1411480575</t>
  </si>
  <si>
    <t>735PC029</t>
  </si>
  <si>
    <t>Podpera pevná pre teplovzdušný ohrievač</t>
  </si>
  <si>
    <t>pár</t>
  </si>
  <si>
    <t>-95344348</t>
  </si>
  <si>
    <t>735PC030</t>
  </si>
  <si>
    <t>Diaľkové ovládanie teplovzdušného ohrievača s regulaciou otáčok ventilátorov s káblom 3m</t>
  </si>
  <si>
    <t>2142432623</t>
  </si>
  <si>
    <t>735PC031</t>
  </si>
  <si>
    <t>Príložný termostat (50°- 95°)</t>
  </si>
  <si>
    <t>1019557385</t>
  </si>
  <si>
    <t>735PC032</t>
  </si>
  <si>
    <t>Týždenný programovateľný termostat (pre oddelené čidlo)</t>
  </si>
  <si>
    <t>699769558</t>
  </si>
  <si>
    <t>735PC033</t>
  </si>
  <si>
    <t>Oddelené priestorové teplotné čidlo pre programovateľný termostat</t>
  </si>
  <si>
    <t>-115276264</t>
  </si>
  <si>
    <t>735PC034</t>
  </si>
  <si>
    <t>Ochranná oceľová konštrukcia so sitom (mrežou) pre teplovzdušné ohrievače</t>
  </si>
  <si>
    <t>-1950136301</t>
  </si>
  <si>
    <t>735PC035</t>
  </si>
  <si>
    <t>Ochranná oceľová konštrukcia so sitom pre armatúry v telocvični</t>
  </si>
  <si>
    <t>-24726390</t>
  </si>
  <si>
    <t>998735101</t>
  </si>
  <si>
    <t>Presun hmôt pre vykurovacie telesá v objektoch výšky do 6 m</t>
  </si>
  <si>
    <t>107287200</t>
  </si>
  <si>
    <t>998735102</t>
  </si>
  <si>
    <t>Presun hmôt pre vykurovacie telesá v objektoch výšky nad 6 do 12 m</t>
  </si>
  <si>
    <t>1082092421</t>
  </si>
  <si>
    <t>Hydraulické vyregulovanie</t>
  </si>
  <si>
    <t>-7588085</t>
  </si>
  <si>
    <t>-2001799681</t>
  </si>
  <si>
    <t>Kompletné vyskúšanie - vykurovacia skúška</t>
  </si>
  <si>
    <t>946555582</t>
  </si>
  <si>
    <t>-1555612244</t>
  </si>
  <si>
    <t>763</t>
  </si>
  <si>
    <t>Konštrukcie - drevostavby</t>
  </si>
  <si>
    <t>763132210</t>
  </si>
  <si>
    <t>SDK podhľad KNAUF D112 zavesný profil CD dosky GKF hr. 12,5 mm</t>
  </si>
  <si>
    <t>1871913514</t>
  </si>
  <si>
    <t>763132810</t>
  </si>
  <si>
    <t>Montáž zavesnej nosnej konštrukcie z profilov CD SDK podhľad KNAUF D112</t>
  </si>
  <si>
    <t>827958729</t>
  </si>
  <si>
    <t>998763101</t>
  </si>
  <si>
    <t>Presun hmôt pre drevostavby v objektoch výšky do 6 m</t>
  </si>
  <si>
    <t>2087634033</t>
  </si>
  <si>
    <t>766</t>
  </si>
  <si>
    <t>Konštrukcie stolárske</t>
  </si>
  <si>
    <t>766204020</t>
  </si>
  <si>
    <t>Montáž drevených dverí a zárubne Cgu 800/1970, šírka b=160mm</t>
  </si>
  <si>
    <t>546336687</t>
  </si>
  <si>
    <t>766204021</t>
  </si>
  <si>
    <t>Drevené jednokrídlové dvere 800/1970, plné interierové, vr. kovania</t>
  </si>
  <si>
    <t>-487906479</t>
  </si>
  <si>
    <t>Presun hmôt pre drevené stavebné doplnkové konštrukcie v objektoch výšky do 6 m</t>
  </si>
  <si>
    <t>-1083271982</t>
  </si>
  <si>
    <t>-783939212</t>
  </si>
  <si>
    <t>925680098</t>
  </si>
  <si>
    <t>1254777149</t>
  </si>
  <si>
    <t>1681108785</t>
  </si>
  <si>
    <t>-2136267994</t>
  </si>
  <si>
    <t>Dokončovacie práce, búracie práce</t>
  </si>
  <si>
    <t>310237241</t>
  </si>
  <si>
    <t>Zamurovanie otvoru s plochou do 0,09m2 v murive nadzákladného tehlami do 300mm</t>
  </si>
  <si>
    <t>838940923</t>
  </si>
  <si>
    <t>310237241.1</t>
  </si>
  <si>
    <t>Zamurovanie otvoru s plochou do 0,25m2 v murive nadzákladného tehlami do 300mm</t>
  </si>
  <si>
    <t>178576046</t>
  </si>
  <si>
    <t>310237251</t>
  </si>
  <si>
    <t>Zamurovanie otvoru s plochou do 0,09m2 v murive nadzákladného tehlami nad 300 do 450mm</t>
  </si>
  <si>
    <t>2034311482</t>
  </si>
  <si>
    <t>310237251.1</t>
  </si>
  <si>
    <t>Zamurovanie otvoru s plochou do 0,25m2 v murive nadzákladného tehlami nad 300 do 450mm</t>
  </si>
  <si>
    <t>848965740</t>
  </si>
  <si>
    <t>310237261</t>
  </si>
  <si>
    <t>Zamurovanie otvoru s plochou do 0,09m2 v murive nadzákladného tehlami nad 450 do 600mm</t>
  </si>
  <si>
    <t>1410243417</t>
  </si>
  <si>
    <t>310237271</t>
  </si>
  <si>
    <t>Zamurovanie otvoru s plochou do 0,09m2 v murive nadzákladného tehlami nad 600 do 750mm</t>
  </si>
  <si>
    <t>1202613980</t>
  </si>
  <si>
    <t>310237271.1</t>
  </si>
  <si>
    <t>Zamurovanie otvoru s plochou do 0,25m2 v murive nadzákladného tehlami nad 600 do 750mm</t>
  </si>
  <si>
    <t>309880703</t>
  </si>
  <si>
    <t>811369312</t>
  </si>
  <si>
    <t>5978150100</t>
  </si>
  <si>
    <t>Obkladačky pórovinové jednofarebné hladké glazúra bežná A 150x150mm</t>
  </si>
  <si>
    <t>2042059328</t>
  </si>
  <si>
    <t>1588241336</t>
  </si>
  <si>
    <t>301483480</t>
  </si>
  <si>
    <t>781445022</t>
  </si>
  <si>
    <t>Oprava obkladov stien z obkladačiek hutných, keramických do tmelu,veľkosť 150x150 mm</t>
  </si>
  <si>
    <t>-2122844166</t>
  </si>
  <si>
    <t>781PC01</t>
  </si>
  <si>
    <t>Vyspravenie povrchov stien a podlách po demontovanom potrubí</t>
  </si>
  <si>
    <t>-106662540</t>
  </si>
  <si>
    <t>781PC01.1</t>
  </si>
  <si>
    <t>Demontáž krytov radiátorov, ich spätná montáž, demontáž garníž v triedach</t>
  </si>
  <si>
    <t>-358393239</t>
  </si>
  <si>
    <t>781PC02</t>
  </si>
  <si>
    <t>Jadrové vŕtanie, priemer 24-50 mm,</t>
  </si>
  <si>
    <t>-207981539</t>
  </si>
  <si>
    <t>941955001</t>
  </si>
  <si>
    <t>Lešenie ľahké pracovné pomocné, s výškou lešeňovej podlahy do 1,20 m</t>
  </si>
  <si>
    <t>1948104481</t>
  </si>
  <si>
    <t>95290-1111</t>
  </si>
  <si>
    <t>Vyčistenie budov byt. alebo občian. výstavby pri výške podlažia do 4,0m (miestnosti kde sa realizuje sadrokartón)</t>
  </si>
  <si>
    <t>-394508817</t>
  </si>
  <si>
    <t>971033331</t>
  </si>
  <si>
    <t>Vybúranie otvoru v murive tehl. plochy do 0, 09 m2 hr.do 150 mm,  -0,02600t</t>
  </si>
  <si>
    <t>-1739836886</t>
  </si>
  <si>
    <t>Vybúranie otvoru v murive tehl. plochy do 0, 09 m2 hr.do 300 mm,  -0,05700t</t>
  </si>
  <si>
    <t>103471284</t>
  </si>
  <si>
    <t>971033351</t>
  </si>
  <si>
    <t>Vybúranie otvoru v murive tehl. plochy do 0, 09 m2 hr.do 450 mm,  -0,08000t</t>
  </si>
  <si>
    <t>1512869258</t>
  </si>
  <si>
    <t>971033361</t>
  </si>
  <si>
    <t>Vybúranie otvoru v murive tehl. plochy do 0, 09 m2 hr.do 600 mm,  -0,1050t</t>
  </si>
  <si>
    <t>215870469</t>
  </si>
  <si>
    <t>971033371</t>
  </si>
  <si>
    <t>Vybúranie otvoru v murive tehl. plochy do 0, 09 m2 hr.do 800 mm,  -0,1320t</t>
  </si>
  <si>
    <t>-813979149</t>
  </si>
  <si>
    <t>971033431</t>
  </si>
  <si>
    <t>Vybúranie otvoru v murive tehl. plochy do 0, 25 m2 hr.do 150 mm -0,073 t</t>
  </si>
  <si>
    <t>927590041</t>
  </si>
  <si>
    <t>971033441</t>
  </si>
  <si>
    <t>Vybúranie otvoru v murive tehl. plochy do 0, 25 m2 hr.do 300 mm - 0,146 t</t>
  </si>
  <si>
    <t>-1916441655</t>
  </si>
  <si>
    <t>971033441.1</t>
  </si>
  <si>
    <t>Vybúranie otvoru v murive tehl. plochy do 0, 25 m2 hr.do 450 mm - 0,219 t</t>
  </si>
  <si>
    <t>-1908125486</t>
  </si>
  <si>
    <t>971033471</t>
  </si>
  <si>
    <t>Vybúranie otvoru v murive tehl. plochy do 0, 25 m2 hr.do 750 mm -0,364 t</t>
  </si>
  <si>
    <t>-2094926587</t>
  </si>
  <si>
    <t>971033631</t>
  </si>
  <si>
    <t>Vybúranie otvorov v murive tehl. plochy do 4 m2 hr.do 150 mm,  -0,27000t</t>
  </si>
  <si>
    <t>1758639179</t>
  </si>
  <si>
    <t>979011111</t>
  </si>
  <si>
    <t>Zvislá doprava sutiny a vybúraných hmôt za prvé podlažie nad alebo pod základným podlažím</t>
  </si>
  <si>
    <t>-163008724</t>
  </si>
  <si>
    <t>Zvislá doprava sutiny po schodoch ručne do 3.5 m</t>
  </si>
  <si>
    <t>2068299181</t>
  </si>
  <si>
    <t>-460990182</t>
  </si>
  <si>
    <t>423385949</t>
  </si>
  <si>
    <t>Odvoz sutiny a vybúraných hmôt na skládku za každý ďalší 1 km</t>
  </si>
  <si>
    <t>1152092087</t>
  </si>
  <si>
    <t>Presun hmôt pre dokončovacie práce v objektoch výšky do 6 m</t>
  </si>
  <si>
    <t>1286299231</t>
  </si>
  <si>
    <t>998781202</t>
  </si>
  <si>
    <t>Presun hmôt pre dokončovacie práce v objektoch výšky nad 6 mdo 12 m</t>
  </si>
  <si>
    <t>-168073329</t>
  </si>
  <si>
    <t>194031002</t>
  </si>
  <si>
    <t>Nátery kovového potrubia do DN50, neagresívnou, vodou riediteľnou farbou vhodnou na pozinkované povrchy dvojnás. so základným náterom</t>
  </si>
  <si>
    <t>272763385</t>
  </si>
  <si>
    <t>-1647986184</t>
  </si>
  <si>
    <t>-1212731241</t>
  </si>
  <si>
    <t>SO03 - Vonkajší teplovodný rozvod</t>
  </si>
  <si>
    <t>4 - Vodorovné konštrukcie</t>
  </si>
  <si>
    <t>5 - Komunikácie</t>
  </si>
  <si>
    <t>6 - Úpravy povrchov, podlahy, osadenie</t>
  </si>
  <si>
    <t>9 - Ostatné konštrukcie a práce-búranie</t>
  </si>
  <si>
    <t>99 - Presun hmôt HSV</t>
  </si>
  <si>
    <t>OST - Ostatné</t>
  </si>
  <si>
    <t>Vodorovné konštrukcie</t>
  </si>
  <si>
    <t>4139410130</t>
  </si>
  <si>
    <t>M+D Oceľová konštrukcia premostenia z ťažkého oceľového plechu</t>
  </si>
  <si>
    <t>-923711878</t>
  </si>
  <si>
    <t>421958111</t>
  </si>
  <si>
    <t>Lávka drevená v strži s dreveným zábradlím, dĺžky 16m</t>
  </si>
  <si>
    <t>746724088</t>
  </si>
  <si>
    <t>Komunikácie</t>
  </si>
  <si>
    <t>564871111</t>
  </si>
  <si>
    <t>Podklad zo štrkodrviny s rozprestrením a zhutnením, hr.po zhutnení do 250 mm</t>
  </si>
  <si>
    <t>-1661831534</t>
  </si>
  <si>
    <t>596911112</t>
  </si>
  <si>
    <t>Kladenie zámkovej dlažby  hr. 6 cm pre peších nad 20 m2 so zriadením lôžka z kameniva hr. 4 cm</t>
  </si>
  <si>
    <t>1965537301</t>
  </si>
  <si>
    <t>631315711</t>
  </si>
  <si>
    <t>Mazanina z betónu prostého tr.C 25/30 hr.nad 120 do 240 mm</t>
  </si>
  <si>
    <t>-1514104044</t>
  </si>
  <si>
    <t>-1172946828</t>
  </si>
  <si>
    <t>Odvoz sutiny a vybúraných hmôt na skládku za každý ďalší 1 km  - uvažovaný odvoz do 12km, dodávateľ nacení podľa svojich možností</t>
  </si>
  <si>
    <t>-246028634</t>
  </si>
  <si>
    <t>1184733989</t>
  </si>
  <si>
    <t>339446220</t>
  </si>
  <si>
    <t>133476515</t>
  </si>
  <si>
    <t>979089412</t>
  </si>
  <si>
    <t>Poplatok za skladovanie - izolačné materiály a materiály obsahujúce azbest (17 06), ostatné</t>
  </si>
  <si>
    <t>-419439102</t>
  </si>
  <si>
    <t>998272201</t>
  </si>
  <si>
    <t>Presun hmôt pre rúrové vedenie z oceľových rúr zváraných v otvorenom výkope</t>
  </si>
  <si>
    <t>850998169</t>
  </si>
  <si>
    <t>113106612</t>
  </si>
  <si>
    <t>Rozoberanie zámkovej dlažby všetkých druhov v ploche nad 20 m2,  -0,26000t</t>
  </si>
  <si>
    <t>-536939546</t>
  </si>
  <si>
    <t>113107111</t>
  </si>
  <si>
    <t xml:space="preserve">Odstránenie podkladu alebo krytu v ploche do 200m2 z kameniva ťaženého, hr. do 100 mm, 0,160 t  </t>
  </si>
  <si>
    <t>-2082639911</t>
  </si>
  <si>
    <t>113107231</t>
  </si>
  <si>
    <t>Odstránenie krytu v ploche do 200 m2 z betónu prostého, hr. vrstvy do 150 mm,  -0,22500t</t>
  </si>
  <si>
    <t>-122482930</t>
  </si>
  <si>
    <t>162201102</t>
  </si>
  <si>
    <t>Vodorovné premiestnenie výkopku z horniny 1-4 do 20m</t>
  </si>
  <si>
    <t>-1573221320</t>
  </si>
  <si>
    <t>5834416900</t>
  </si>
  <si>
    <t>Štrkodrva - zásypové piesok fr. 0-2 mm</t>
  </si>
  <si>
    <t>562827203</t>
  </si>
  <si>
    <t>171209002</t>
  </si>
  <si>
    <t>Poplatok za skladovanie - zemina a kamenivo (17 05) ostatné</t>
  </si>
  <si>
    <t>951949227</t>
  </si>
  <si>
    <t>174101002</t>
  </si>
  <si>
    <t>Zásyp sypaninou so zhutnením jám, šachiet, rýh, zárezov alebo okolo objektov nad 100 do 1000 m3</t>
  </si>
  <si>
    <t>-1494718408</t>
  </si>
  <si>
    <t>175101102</t>
  </si>
  <si>
    <t>Obsyp potrubia sypaninou z vhodných hornín 1 až 4 s prehodením sypaniny</t>
  </si>
  <si>
    <t>1189160122</t>
  </si>
  <si>
    <t>1PC001</t>
  </si>
  <si>
    <t>Spätná montáž prefabrikovanej krycej dosky kanála,šachty,žumpy do 0,06 t  -0,005 t</t>
  </si>
  <si>
    <t>-44074</t>
  </si>
  <si>
    <t>1PC002</t>
  </si>
  <si>
    <t>Náhradenie poškodených krycích panelov teplovodného kanála vo výmere 35%</t>
  </si>
  <si>
    <t>-2137780371</t>
  </si>
  <si>
    <t>963015111</t>
  </si>
  <si>
    <t>Demontáž prefabrikovanej krycej dosky kanála,šachty,žumpy do 0,06 t  -0,005 t</t>
  </si>
  <si>
    <t>541836595</t>
  </si>
  <si>
    <t>998224111</t>
  </si>
  <si>
    <t>Presun hmôt pre pozemné komunikácie s krytom monolitickým betónovým akejkoľvek dĺžky objektu</t>
  </si>
  <si>
    <t>-1225714453</t>
  </si>
  <si>
    <t>711111001</t>
  </si>
  <si>
    <t>Profilovaná polyetylénová fólia z HDPE + samolepiace pásky</t>
  </si>
  <si>
    <t>-2070748153</t>
  </si>
  <si>
    <t>998711101</t>
  </si>
  <si>
    <t>845094036</t>
  </si>
  <si>
    <t>1752507517</t>
  </si>
  <si>
    <t>-1435539074</t>
  </si>
  <si>
    <t>733120826</t>
  </si>
  <si>
    <t>Demontáž potrubia z oceľových rúrok hladkých nad 60, 3 do D 89,  -0,00841t</t>
  </si>
  <si>
    <t>1883215000</t>
  </si>
  <si>
    <t>733194830</t>
  </si>
  <si>
    <t>Rozrezanie konzoly, podpery,  -0,01280t</t>
  </si>
  <si>
    <t>-1675390409</t>
  </si>
  <si>
    <t>14984881</t>
  </si>
  <si>
    <t>-178265620</t>
  </si>
  <si>
    <t>230011039</t>
  </si>
  <si>
    <t>Montáž potrubia z oceľových rúr trieda 11 - 13 D x t 57 x 3.2</t>
  </si>
  <si>
    <t>-2002183391</t>
  </si>
  <si>
    <t>2862160540</t>
  </si>
  <si>
    <t>Predizolovaná priama rúra s detekciou, oceľ. dĺ. 6 m, izolácia WTS 1P DN 50 /125mm</t>
  </si>
  <si>
    <t>1803649158</t>
  </si>
  <si>
    <t>230021264</t>
  </si>
  <si>
    <t>Montáž koncových objímok</t>
  </si>
  <si>
    <t>-1829938229</t>
  </si>
  <si>
    <t>2862163990</t>
  </si>
  <si>
    <t>Gumená prechodka stenou DN 50/125</t>
  </si>
  <si>
    <t>-75010138</t>
  </si>
  <si>
    <t>230022039</t>
  </si>
  <si>
    <t>Montáž rúrových dielov privarovacích, tr. 11-13 D x t 57 x 3.2</t>
  </si>
  <si>
    <t>970891103</t>
  </si>
  <si>
    <t>2862161120</t>
  </si>
  <si>
    <t>Izolovaný oceľový oblúk 90° DN  50/125, L=1+1 m, R= 3D</t>
  </si>
  <si>
    <t>392437727</t>
  </si>
  <si>
    <t>230023067</t>
  </si>
  <si>
    <t>Montáž kompenzačných podušiek</t>
  </si>
  <si>
    <t>-718852594</t>
  </si>
  <si>
    <t>2862162481</t>
  </si>
  <si>
    <t>Kompenzáčná poduška  WTS 1 FPP1</t>
  </si>
  <si>
    <t>-1194960027</t>
  </si>
  <si>
    <t>230023069</t>
  </si>
  <si>
    <t>Montáž zmršťovacích spojov s dvojitou izoláciou</t>
  </si>
  <si>
    <t>1452621934</t>
  </si>
  <si>
    <t>2862163440</t>
  </si>
  <si>
    <t>Kompletný zmršťovací spoj s dvojitou izoláciou DN 50/125mm</t>
  </si>
  <si>
    <t>-722533005</t>
  </si>
  <si>
    <t>230100023</t>
  </si>
  <si>
    <t>Montáž gumenných prechodiek stenou</t>
  </si>
  <si>
    <t>2077872896</t>
  </si>
  <si>
    <t>2862164230</t>
  </si>
  <si>
    <t>Prechod stenou WTS 1 CR.125mm</t>
  </si>
  <si>
    <t>-1605098401</t>
  </si>
  <si>
    <t>230120042</t>
  </si>
  <si>
    <t>Čistenie potrubia prefúkavaním alebo preplachovaním DN 50</t>
  </si>
  <si>
    <t>-1838996</t>
  </si>
  <si>
    <t>230170001</t>
  </si>
  <si>
    <t>Príprava pre skúšku tesnosti DN do - 50</t>
  </si>
  <si>
    <t>-1341713487</t>
  </si>
  <si>
    <t>230170012</t>
  </si>
  <si>
    <t>Skúška tesnosti potrubia podľa STN 13 0020 DN 50 - 80</t>
  </si>
  <si>
    <t>-621150475</t>
  </si>
  <si>
    <t>230220115</t>
  </si>
  <si>
    <t>Signalizačná fólia uloženie</t>
  </si>
  <si>
    <t>849452910</t>
  </si>
  <si>
    <t>551190031</t>
  </si>
  <si>
    <t>Signalizačná fólia</t>
  </si>
  <si>
    <t>-667985446</t>
  </si>
  <si>
    <t>3450900200</t>
  </si>
  <si>
    <t>Krabica Acidur</t>
  </si>
  <si>
    <t>1041389995</t>
  </si>
  <si>
    <t>OST</t>
  </si>
  <si>
    <t>Doprava predizolované potrubia</t>
  </si>
  <si>
    <t>262144</t>
  </si>
  <si>
    <t>1727059329</t>
  </si>
  <si>
    <t>OST000001</t>
  </si>
  <si>
    <t>Projektová dokumentácia - kladačský plán</t>
  </si>
  <si>
    <t>797623645</t>
  </si>
  <si>
    <t>OST000002</t>
  </si>
  <si>
    <t>Zameranie jestvujúcich inžinierskych sietí</t>
  </si>
  <si>
    <t>-1633746849</t>
  </si>
  <si>
    <t>OST000003</t>
  </si>
  <si>
    <t>Dokumentácia skutkového stavu vonkajších rozvodov</t>
  </si>
  <si>
    <t>254657833</t>
  </si>
  <si>
    <t>SO04 - Kuchyňa a jedáleň - ÚK</t>
  </si>
  <si>
    <t>-1322094147</t>
  </si>
  <si>
    <t>-868070489</t>
  </si>
  <si>
    <t>-1469666285</t>
  </si>
  <si>
    <t>-1160770144</t>
  </si>
  <si>
    <t>-1334181383</t>
  </si>
  <si>
    <t>373081563</t>
  </si>
  <si>
    <t>1741287803</t>
  </si>
  <si>
    <t>526321243</t>
  </si>
  <si>
    <t>1593610598</t>
  </si>
  <si>
    <t>76373660</t>
  </si>
  <si>
    <t>-422240923</t>
  </si>
  <si>
    <t>-223710940</t>
  </si>
  <si>
    <t>1260721777</t>
  </si>
  <si>
    <t>726327351</t>
  </si>
  <si>
    <t>207320794</t>
  </si>
  <si>
    <t>1364872262</t>
  </si>
  <si>
    <t>797115929</t>
  </si>
  <si>
    <t>-256811149</t>
  </si>
  <si>
    <t>947841369</t>
  </si>
  <si>
    <t>-683893917</t>
  </si>
  <si>
    <t>480634082</t>
  </si>
  <si>
    <t>-387678921</t>
  </si>
  <si>
    <t>-1810764439</t>
  </si>
  <si>
    <t>-1709787819</t>
  </si>
  <si>
    <t>-208954081</t>
  </si>
  <si>
    <t>168959852</t>
  </si>
  <si>
    <t>744772611</t>
  </si>
  <si>
    <t>-2072918210</t>
  </si>
  <si>
    <t>-20292898</t>
  </si>
  <si>
    <t>-97171754</t>
  </si>
  <si>
    <t>1796834169</t>
  </si>
  <si>
    <t>592205449</t>
  </si>
  <si>
    <t>1921560040</t>
  </si>
  <si>
    <t>-1853713136</t>
  </si>
  <si>
    <t>-584579756</t>
  </si>
  <si>
    <t>836479335</t>
  </si>
  <si>
    <t>944897831</t>
  </si>
  <si>
    <t>-1983294218</t>
  </si>
  <si>
    <t>-1947074602</t>
  </si>
  <si>
    <t>-1438423100</t>
  </si>
  <si>
    <t>-1564830902</t>
  </si>
  <si>
    <t>1040097666</t>
  </si>
  <si>
    <t>-1079309732</t>
  </si>
  <si>
    <t>1726572668</t>
  </si>
  <si>
    <t>-1025042317</t>
  </si>
  <si>
    <t>-1734526227</t>
  </si>
  <si>
    <t>1410978622</t>
  </si>
  <si>
    <t>-2064189774</t>
  </si>
  <si>
    <t>406194177</t>
  </si>
  <si>
    <t>735158110</t>
  </si>
  <si>
    <t>Vykurovacie telesá panelové, tlaková skúška telesa vodou, jednoradového</t>
  </si>
  <si>
    <t>981942702</t>
  </si>
  <si>
    <t>-1320720769</t>
  </si>
  <si>
    <t>576849473</t>
  </si>
  <si>
    <t>735159110</t>
  </si>
  <si>
    <t>Montáž vykurovacieho telesa panelového jadnoradového do 1500mm</t>
  </si>
  <si>
    <t>-267829900</t>
  </si>
  <si>
    <t>1942917787</t>
  </si>
  <si>
    <t>-1766401190</t>
  </si>
  <si>
    <t>735159320</t>
  </si>
  <si>
    <t>Montáž vykurovacieho telesa panelového trojradového do 1500mm</t>
  </si>
  <si>
    <t>213569169</t>
  </si>
  <si>
    <t>735PC001</t>
  </si>
  <si>
    <t>Radiator 11K 600 x 600</t>
  </si>
  <si>
    <t>-371564081</t>
  </si>
  <si>
    <t>735PC004</t>
  </si>
  <si>
    <t>Radiator 21K 600 x 1000</t>
  </si>
  <si>
    <t>918967705</t>
  </si>
  <si>
    <t>735PC005</t>
  </si>
  <si>
    <t>Radiator 21K 600 x 1200</t>
  </si>
  <si>
    <t>1661653632</t>
  </si>
  <si>
    <t>-1744670370</t>
  </si>
  <si>
    <t>1840610485</t>
  </si>
  <si>
    <t>712176969</t>
  </si>
  <si>
    <t>735PC020</t>
  </si>
  <si>
    <t>Radiator 33K 900 x 600</t>
  </si>
  <si>
    <t>-423990373</t>
  </si>
  <si>
    <t>1531485805</t>
  </si>
  <si>
    <t>1838601570</t>
  </si>
  <si>
    <t>-757368232</t>
  </si>
  <si>
    <t>78708170</t>
  </si>
  <si>
    <t>-822148084</t>
  </si>
  <si>
    <t>-586853085</t>
  </si>
  <si>
    <t>-1231872434</t>
  </si>
  <si>
    <t>-1187502515</t>
  </si>
  <si>
    <t>2096660383</t>
  </si>
  <si>
    <t>-1203449502</t>
  </si>
  <si>
    <t>679012653</t>
  </si>
  <si>
    <t>22139039</t>
  </si>
  <si>
    <t>372293940</t>
  </si>
  <si>
    <t>1136899236</t>
  </si>
  <si>
    <t>SDK podhľad,  profil CD dosky hr. 12,5 mm</t>
  </si>
  <si>
    <t>2139319471</t>
  </si>
  <si>
    <t>Montáž nosnej konštrukcie z profilov CD SDK podhľad</t>
  </si>
  <si>
    <t>-166843227</t>
  </si>
  <si>
    <t>763135035</t>
  </si>
  <si>
    <t>SDK kazetový podhľad 600x600 mm hrana A konštrukcia viditeľná</t>
  </si>
  <si>
    <t>389562292</t>
  </si>
  <si>
    <t>763PC001</t>
  </si>
  <si>
    <t>Obklad 300x150mm z OSB dosky hr. 15mm, dĺžka 11,6m, osadenie na drevené profily</t>
  </si>
  <si>
    <t>1473832978</t>
  </si>
  <si>
    <t>763PC003</t>
  </si>
  <si>
    <t>Revízne dvierka PVC revízne dvierka  400x600 mm - dodávka, montáž</t>
  </si>
  <si>
    <t>-1946142737</t>
  </si>
  <si>
    <t>767581801</t>
  </si>
  <si>
    <t>Demontáž podhľadov kaziet,  -0,00500t</t>
  </si>
  <si>
    <t>-1744419121</t>
  </si>
  <si>
    <t>913325684</t>
  </si>
  <si>
    <t>1973096376</t>
  </si>
  <si>
    <t>-1148797968</t>
  </si>
  <si>
    <t>1920134906</t>
  </si>
  <si>
    <t>-247249079</t>
  </si>
  <si>
    <t>Vybúranie montážneho otvoru v podlahe pri vstupe predizolovaného potrubia do budovy a jeho úprava po montáži</t>
  </si>
  <si>
    <t>-996993054</t>
  </si>
  <si>
    <t>213726809</t>
  </si>
  <si>
    <t>-1931928327</t>
  </si>
  <si>
    <t>-756946307</t>
  </si>
  <si>
    <t>-1779955583</t>
  </si>
  <si>
    <t>-2001375</t>
  </si>
  <si>
    <t>Vyčistenie budov byt. alebo občian. výstavby pri výške podlažia do 4,0m (miestnosti kde sa realizuje sadrokartón, obklady)</t>
  </si>
  <si>
    <t>-1812128544</t>
  </si>
  <si>
    <t>498360826</t>
  </si>
  <si>
    <t>520036040</t>
  </si>
  <si>
    <t>1220267298</t>
  </si>
  <si>
    <t>1950892096</t>
  </si>
  <si>
    <t>94136130</t>
  </si>
  <si>
    <t>-2060327697</t>
  </si>
  <si>
    <t>-394592897</t>
  </si>
  <si>
    <t>157850134</t>
  </si>
  <si>
    <t>1988488137</t>
  </si>
  <si>
    <t>-1559972069</t>
  </si>
  <si>
    <t>-2057419510</t>
  </si>
  <si>
    <t>1388408877</t>
  </si>
  <si>
    <t>335124392</t>
  </si>
  <si>
    <t>1833074108</t>
  </si>
  <si>
    <t>Projekt hydraulického vyregulovania</t>
  </si>
  <si>
    <t>1134895886</t>
  </si>
  <si>
    <t>2088658563</t>
  </si>
  <si>
    <t>688268039</t>
  </si>
  <si>
    <t>-830295599</t>
  </si>
  <si>
    <t>299544876</t>
  </si>
  <si>
    <t>Projektant: Ing. I. Polóny CSc.</t>
  </si>
  <si>
    <t>Objednávateľ: Nitriansky samosprávny kraj</t>
  </si>
  <si>
    <t>Projektant:  Ing. I. Polóny CSc.</t>
  </si>
  <si>
    <t xml:space="preserve">Objednávateľ: Nitriansky samosprávny kraj </t>
  </si>
  <si>
    <t>Rekonštrukcia tepelného hospodárstva -  Gymnázium Janka Kráľa Zlaté Moravce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</si>
</sst>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topLeftCell="A64" workbookViewId="0">
      <selection activeCell="Z46" sqref="Z4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5" t="s">
        <v>13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17"/>
      <c r="BE5" s="222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26" t="s">
        <v>2632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17"/>
      <c r="BE6" s="223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23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/>
      <c r="AR8" s="17"/>
      <c r="BE8" s="223"/>
      <c r="BS8" s="14" t="s">
        <v>6</v>
      </c>
    </row>
    <row r="9" spans="1:74" s="1" customFormat="1" ht="14.45" customHeight="1">
      <c r="B9" s="17"/>
      <c r="AR9" s="17"/>
      <c r="BE9" s="223"/>
      <c r="BS9" s="14" t="s">
        <v>6</v>
      </c>
    </row>
    <row r="10" spans="1:74" s="1" customFormat="1" ht="12" customHeight="1">
      <c r="B10" s="17"/>
      <c r="D10" s="24" t="s">
        <v>2629</v>
      </c>
      <c r="AK10" s="24" t="s">
        <v>22</v>
      </c>
      <c r="AN10" s="22" t="s">
        <v>1</v>
      </c>
      <c r="AR10" s="17"/>
      <c r="BE10" s="223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24</v>
      </c>
      <c r="AN11" s="22" t="s">
        <v>1</v>
      </c>
      <c r="AR11" s="17"/>
      <c r="BE11" s="223"/>
      <c r="BS11" s="14" t="s">
        <v>6</v>
      </c>
    </row>
    <row r="12" spans="1:74" s="1" customFormat="1" ht="6.95" customHeight="1">
      <c r="B12" s="17"/>
      <c r="AR12" s="17"/>
      <c r="BE12" s="223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23"/>
      <c r="BS13" s="14" t="s">
        <v>6</v>
      </c>
    </row>
    <row r="14" spans="1:74" ht="12.75">
      <c r="B14" s="17"/>
      <c r="E14" s="227" t="s">
        <v>26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4" t="s">
        <v>24</v>
      </c>
      <c r="AN14" s="26" t="s">
        <v>26</v>
      </c>
      <c r="AR14" s="17"/>
      <c r="BE14" s="223"/>
      <c r="BS14" s="14" t="s">
        <v>6</v>
      </c>
    </row>
    <row r="15" spans="1:74" s="1" customFormat="1" ht="6.95" customHeight="1">
      <c r="B15" s="17"/>
      <c r="AR15" s="17"/>
      <c r="BE15" s="223"/>
      <c r="BS15" s="14" t="s">
        <v>3</v>
      </c>
    </row>
    <row r="16" spans="1:74" s="1" customFormat="1" ht="12" customHeight="1">
      <c r="B16" s="17"/>
      <c r="D16" s="24" t="s">
        <v>2628</v>
      </c>
      <c r="AK16" s="24" t="s">
        <v>22</v>
      </c>
      <c r="AN16" s="22" t="s">
        <v>1</v>
      </c>
      <c r="AR16" s="17"/>
      <c r="BE16" s="223"/>
      <c r="BS16" s="14" t="s">
        <v>3</v>
      </c>
    </row>
    <row r="17" spans="1:71" s="1" customFormat="1" ht="18.399999999999999" customHeight="1">
      <c r="B17" s="17"/>
      <c r="E17" s="22" t="s">
        <v>23</v>
      </c>
      <c r="AK17" s="24" t="s">
        <v>24</v>
      </c>
      <c r="AN17" s="22" t="s">
        <v>1</v>
      </c>
      <c r="AR17" s="17"/>
      <c r="BE17" s="223"/>
      <c r="BS17" s="14" t="s">
        <v>28</v>
      </c>
    </row>
    <row r="18" spans="1:71" s="1" customFormat="1" ht="6.95" customHeight="1">
      <c r="B18" s="17"/>
      <c r="AR18" s="17"/>
      <c r="BE18" s="223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223"/>
      <c r="BS19" s="14" t="s">
        <v>6</v>
      </c>
    </row>
    <row r="20" spans="1:71" s="1" customFormat="1" ht="18.399999999999999" customHeight="1">
      <c r="B20" s="17"/>
      <c r="E20" s="22" t="s">
        <v>23</v>
      </c>
      <c r="AK20" s="24" t="s">
        <v>24</v>
      </c>
      <c r="AN20" s="22" t="s">
        <v>1</v>
      </c>
      <c r="AR20" s="17"/>
      <c r="BE20" s="223"/>
      <c r="BS20" s="14" t="s">
        <v>28</v>
      </c>
    </row>
    <row r="21" spans="1:71" s="1" customFormat="1" ht="6.95" customHeight="1">
      <c r="B21" s="17"/>
      <c r="AR21" s="17"/>
      <c r="BE21" s="223"/>
    </row>
    <row r="22" spans="1:71" s="1" customFormat="1" ht="12" customHeight="1">
      <c r="B22" s="17"/>
      <c r="D22" s="24" t="s">
        <v>30</v>
      </c>
      <c r="AR22" s="17"/>
      <c r="BE22" s="223"/>
    </row>
    <row r="23" spans="1:71" s="1" customFormat="1" ht="16.5" customHeight="1">
      <c r="B23" s="17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17"/>
      <c r="BE23" s="223"/>
    </row>
    <row r="24" spans="1:71" s="1" customFormat="1" ht="6.95" customHeight="1">
      <c r="B24" s="17"/>
      <c r="AR24" s="17"/>
      <c r="BE24" s="22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3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2">
        <f>ROUND(AG94,2)</f>
        <v>0</v>
      </c>
      <c r="AL26" s="213"/>
      <c r="AM26" s="213"/>
      <c r="AN26" s="213"/>
      <c r="AO26" s="213"/>
      <c r="AP26" s="29"/>
      <c r="AQ26" s="29"/>
      <c r="AR26" s="30"/>
      <c r="BE26" s="22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32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33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34</v>
      </c>
      <c r="AL28" s="214"/>
      <c r="AM28" s="214"/>
      <c r="AN28" s="214"/>
      <c r="AO28" s="214"/>
      <c r="AP28" s="29"/>
      <c r="AQ28" s="29"/>
      <c r="AR28" s="30"/>
      <c r="BE28" s="223"/>
    </row>
    <row r="29" spans="1:71" s="3" customFormat="1" ht="14.45" customHeight="1">
      <c r="B29" s="34"/>
      <c r="D29" s="24" t="s">
        <v>35</v>
      </c>
      <c r="F29" s="35" t="s">
        <v>36</v>
      </c>
      <c r="L29" s="206">
        <v>0.2</v>
      </c>
      <c r="M29" s="205"/>
      <c r="N29" s="205"/>
      <c r="O29" s="205"/>
      <c r="P29" s="205"/>
      <c r="Q29" s="36"/>
      <c r="R29" s="36"/>
      <c r="S29" s="36"/>
      <c r="T29" s="36"/>
      <c r="U29" s="36"/>
      <c r="V29" s="36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F29" s="36"/>
      <c r="AG29" s="36"/>
      <c r="AH29" s="36"/>
      <c r="AI29" s="36"/>
      <c r="AJ29" s="36"/>
      <c r="AK29" s="204">
        <f>ROUND(AV94, 2)</f>
        <v>0</v>
      </c>
      <c r="AL29" s="205"/>
      <c r="AM29" s="205"/>
      <c r="AN29" s="205"/>
      <c r="AO29" s="20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4"/>
    </row>
    <row r="30" spans="1:71" s="3" customFormat="1" ht="14.45" customHeight="1">
      <c r="B30" s="34"/>
      <c r="F30" s="35" t="s">
        <v>37</v>
      </c>
      <c r="L30" s="206">
        <v>0.2</v>
      </c>
      <c r="M30" s="205"/>
      <c r="N30" s="205"/>
      <c r="O30" s="205"/>
      <c r="P30" s="205"/>
      <c r="Q30" s="36"/>
      <c r="R30" s="36"/>
      <c r="S30" s="36"/>
      <c r="T30" s="36"/>
      <c r="U30" s="36"/>
      <c r="V30" s="36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F30" s="36"/>
      <c r="AG30" s="36"/>
      <c r="AH30" s="36"/>
      <c r="AI30" s="36"/>
      <c r="AJ30" s="36"/>
      <c r="AK30" s="204">
        <f>ROUND(AW94, 2)</f>
        <v>0</v>
      </c>
      <c r="AL30" s="205"/>
      <c r="AM30" s="205"/>
      <c r="AN30" s="205"/>
      <c r="AO30" s="20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4"/>
    </row>
    <row r="31" spans="1:71" s="3" customFormat="1" ht="14.45" hidden="1" customHeight="1">
      <c r="B31" s="34"/>
      <c r="F31" s="24" t="s">
        <v>38</v>
      </c>
      <c r="L31" s="221">
        <v>0.2</v>
      </c>
      <c r="M31" s="208"/>
      <c r="N31" s="208"/>
      <c r="O31" s="208"/>
      <c r="P31" s="208"/>
      <c r="W31" s="207">
        <f>ROUND(BB94, 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4"/>
      <c r="BE31" s="224"/>
    </row>
    <row r="32" spans="1:71" s="3" customFormat="1" ht="14.45" hidden="1" customHeight="1">
      <c r="B32" s="34"/>
      <c r="F32" s="24" t="s">
        <v>39</v>
      </c>
      <c r="L32" s="221">
        <v>0.2</v>
      </c>
      <c r="M32" s="208"/>
      <c r="N32" s="208"/>
      <c r="O32" s="208"/>
      <c r="P32" s="208"/>
      <c r="W32" s="207">
        <f>ROUND(BC94, 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4"/>
      <c r="BE32" s="224"/>
    </row>
    <row r="33" spans="1:57" s="3" customFormat="1" ht="14.45" hidden="1" customHeight="1">
      <c r="B33" s="34"/>
      <c r="F33" s="35" t="s">
        <v>40</v>
      </c>
      <c r="L33" s="206">
        <v>0</v>
      </c>
      <c r="M33" s="205"/>
      <c r="N33" s="205"/>
      <c r="O33" s="205"/>
      <c r="P33" s="205"/>
      <c r="Q33" s="36"/>
      <c r="R33" s="36"/>
      <c r="S33" s="36"/>
      <c r="T33" s="36"/>
      <c r="U33" s="36"/>
      <c r="V33" s="36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F33" s="36"/>
      <c r="AG33" s="36"/>
      <c r="AH33" s="36"/>
      <c r="AI33" s="36"/>
      <c r="AJ33" s="36"/>
      <c r="AK33" s="204">
        <v>0</v>
      </c>
      <c r="AL33" s="205"/>
      <c r="AM33" s="205"/>
      <c r="AN33" s="205"/>
      <c r="AO33" s="20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3"/>
    </row>
    <row r="35" spans="1:57" s="2" customFormat="1" ht="25.9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220" t="s">
        <v>43</v>
      </c>
      <c r="Y35" s="218"/>
      <c r="Z35" s="218"/>
      <c r="AA35" s="218"/>
      <c r="AB35" s="218"/>
      <c r="AC35" s="40"/>
      <c r="AD35" s="40"/>
      <c r="AE35" s="40"/>
      <c r="AF35" s="40"/>
      <c r="AG35" s="40"/>
      <c r="AH35" s="40"/>
      <c r="AI35" s="40"/>
      <c r="AJ35" s="40"/>
      <c r="AK35" s="217">
        <f>SUM(AK26:AK33)</f>
        <v>0</v>
      </c>
      <c r="AL35" s="218"/>
      <c r="AM35" s="218"/>
      <c r="AN35" s="218"/>
      <c r="AO35" s="219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001</v>
      </c>
      <c r="AR84" s="51"/>
    </row>
    <row r="85" spans="1:91" s="5" customFormat="1" ht="36.950000000000003" customHeight="1">
      <c r="B85" s="52"/>
      <c r="C85" s="53" t="s">
        <v>15</v>
      </c>
      <c r="L85" s="209" t="str">
        <f>K6</f>
        <v>Rekonštrukcia tepelného hospodárstva -  Gymnázium Janka Kráľa Zlaté Moravce</v>
      </c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SNP3, 953 42 Zlaté Moravce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1" t="str">
        <f>IF(AN8= "","",AN8)</f>
        <v/>
      </c>
      <c r="AN87" s="21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88" t="str">
        <f>IF(E17="","",E17)</f>
        <v xml:space="preserve"> </v>
      </c>
      <c r="AN89" s="189"/>
      <c r="AO89" s="189"/>
      <c r="AP89" s="189"/>
      <c r="AQ89" s="29"/>
      <c r="AR89" s="30"/>
      <c r="AS89" s="184" t="s">
        <v>51</v>
      </c>
      <c r="AT89" s="18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86"/>
      <c r="AT90" s="18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6"/>
      <c r="AT91" s="18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0" t="s">
        <v>52</v>
      </c>
      <c r="D92" s="191"/>
      <c r="E92" s="191"/>
      <c r="F92" s="191"/>
      <c r="G92" s="191"/>
      <c r="H92" s="60"/>
      <c r="I92" s="193" t="s">
        <v>53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54</v>
      </c>
      <c r="AH92" s="191"/>
      <c r="AI92" s="191"/>
      <c r="AJ92" s="191"/>
      <c r="AK92" s="191"/>
      <c r="AL92" s="191"/>
      <c r="AM92" s="191"/>
      <c r="AN92" s="193" t="s">
        <v>55</v>
      </c>
      <c r="AO92" s="191"/>
      <c r="AP92" s="194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9">
        <f>ROUND(AG95+SUM(AG100:AG103),2)</f>
        <v>0</v>
      </c>
      <c r="AH94" s="199"/>
      <c r="AI94" s="199"/>
      <c r="AJ94" s="199"/>
      <c r="AK94" s="199"/>
      <c r="AL94" s="199"/>
      <c r="AM94" s="199"/>
      <c r="AN94" s="200">
        <f t="shared" ref="AN94:AN103" si="0">SUM(AG94,AT94)</f>
        <v>0</v>
      </c>
      <c r="AO94" s="200"/>
      <c r="AP94" s="200"/>
      <c r="AQ94" s="72" t="s">
        <v>1</v>
      </c>
      <c r="AR94" s="68"/>
      <c r="AS94" s="73">
        <f>ROUND(AS95+SUM(AS100:AS103),2)</f>
        <v>0</v>
      </c>
      <c r="AT94" s="74">
        <f t="shared" ref="AT94:AT103" si="1">ROUND(SUM(AV94:AW94),2)</f>
        <v>0</v>
      </c>
      <c r="AU94" s="75">
        <f>ROUND(AU95+SUM(AU100:AU103),5)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ROUND(AZ95+SUM(AZ100:AZ103),2)</f>
        <v>0</v>
      </c>
      <c r="BA94" s="74">
        <f>ROUND(BA95+SUM(BA100:BA103),2)</f>
        <v>0</v>
      </c>
      <c r="BB94" s="74">
        <f>ROUND(BB95+SUM(BB100:BB103),2)</f>
        <v>0</v>
      </c>
      <c r="BC94" s="74">
        <f>ROUND(BC95+SUM(BC100:BC103),2)</f>
        <v>0</v>
      </c>
      <c r="BD94" s="76">
        <f>ROUND(BD95+SUM(BD100:BD103),2)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16.5" customHeight="1">
      <c r="B95" s="79"/>
      <c r="C95" s="80"/>
      <c r="D95" s="198" t="s">
        <v>75</v>
      </c>
      <c r="E95" s="198"/>
      <c r="F95" s="198"/>
      <c r="G95" s="198"/>
      <c r="H95" s="198"/>
      <c r="I95" s="81"/>
      <c r="J95" s="198" t="s">
        <v>76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5">
        <f>ROUND(SUM(AG96:AG99),2)</f>
        <v>0</v>
      </c>
      <c r="AH95" s="196"/>
      <c r="AI95" s="196"/>
      <c r="AJ95" s="196"/>
      <c r="AK95" s="196"/>
      <c r="AL95" s="196"/>
      <c r="AM95" s="196"/>
      <c r="AN95" s="197">
        <f t="shared" si="0"/>
        <v>0</v>
      </c>
      <c r="AO95" s="196"/>
      <c r="AP95" s="196"/>
      <c r="AQ95" s="82" t="s">
        <v>77</v>
      </c>
      <c r="AR95" s="79"/>
      <c r="AS95" s="83">
        <f>ROUND(SUM(AS96:AS99),2)</f>
        <v>0</v>
      </c>
      <c r="AT95" s="84">
        <f t="shared" si="1"/>
        <v>0</v>
      </c>
      <c r="AU95" s="85">
        <f>ROUND(SUM(AU96:AU99),5)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ROUND(SUM(AZ96:AZ99),2)</f>
        <v>0</v>
      </c>
      <c r="BA95" s="84">
        <f>ROUND(SUM(BA96:BA99),2)</f>
        <v>0</v>
      </c>
      <c r="BB95" s="84">
        <f>ROUND(SUM(BB96:BB99),2)</f>
        <v>0</v>
      </c>
      <c r="BC95" s="84">
        <f>ROUND(SUM(BC96:BC99),2)</f>
        <v>0</v>
      </c>
      <c r="BD95" s="86">
        <f>ROUND(SUM(BD96:BD99),2)</f>
        <v>0</v>
      </c>
      <c r="BS95" s="87" t="s">
        <v>70</v>
      </c>
      <c r="BT95" s="87" t="s">
        <v>78</v>
      </c>
      <c r="BU95" s="87" t="s">
        <v>72</v>
      </c>
      <c r="BV95" s="87" t="s">
        <v>73</v>
      </c>
      <c r="BW95" s="87" t="s">
        <v>79</v>
      </c>
      <c r="BX95" s="87" t="s">
        <v>4</v>
      </c>
      <c r="CL95" s="87" t="s">
        <v>1</v>
      </c>
      <c r="CM95" s="87" t="s">
        <v>71</v>
      </c>
    </row>
    <row r="96" spans="1:91" s="4" customFormat="1" ht="16.5" customHeight="1">
      <c r="A96" s="88" t="s">
        <v>80</v>
      </c>
      <c r="B96" s="51"/>
      <c r="C96" s="10"/>
      <c r="D96" s="10"/>
      <c r="E96" s="201" t="s">
        <v>81</v>
      </c>
      <c r="F96" s="201"/>
      <c r="G96" s="201"/>
      <c r="H96" s="201"/>
      <c r="I96" s="201"/>
      <c r="J96" s="10"/>
      <c r="K96" s="201" t="s">
        <v>82</v>
      </c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2">
        <f>'PS01.1 - Strone-technolog...'!J32</f>
        <v>0</v>
      </c>
      <c r="AH96" s="203"/>
      <c r="AI96" s="203"/>
      <c r="AJ96" s="203"/>
      <c r="AK96" s="203"/>
      <c r="AL96" s="203"/>
      <c r="AM96" s="203"/>
      <c r="AN96" s="202">
        <f t="shared" si="0"/>
        <v>0</v>
      </c>
      <c r="AO96" s="203"/>
      <c r="AP96" s="203"/>
      <c r="AQ96" s="89" t="s">
        <v>83</v>
      </c>
      <c r="AR96" s="51"/>
      <c r="AS96" s="90">
        <v>0</v>
      </c>
      <c r="AT96" s="91">
        <f t="shared" si="1"/>
        <v>0</v>
      </c>
      <c r="AU96" s="92">
        <f>'PS01.1 - Strone-technolog...'!P132</f>
        <v>0</v>
      </c>
      <c r="AV96" s="91">
        <f>'PS01.1 - Strone-technolog...'!J35</f>
        <v>0</v>
      </c>
      <c r="AW96" s="91">
        <f>'PS01.1 - Strone-technolog...'!J36</f>
        <v>0</v>
      </c>
      <c r="AX96" s="91">
        <f>'PS01.1 - Strone-technolog...'!J37</f>
        <v>0</v>
      </c>
      <c r="AY96" s="91">
        <f>'PS01.1 - Strone-technolog...'!J38</f>
        <v>0</v>
      </c>
      <c r="AZ96" s="91">
        <f>'PS01.1 - Strone-technolog...'!F35</f>
        <v>0</v>
      </c>
      <c r="BA96" s="91">
        <f>'PS01.1 - Strone-technolog...'!F36</f>
        <v>0</v>
      </c>
      <c r="BB96" s="91">
        <f>'PS01.1 - Strone-technolog...'!F37</f>
        <v>0</v>
      </c>
      <c r="BC96" s="91">
        <f>'PS01.1 - Strone-technolog...'!F38</f>
        <v>0</v>
      </c>
      <c r="BD96" s="93">
        <f>'PS01.1 - Strone-technolog...'!F39</f>
        <v>0</v>
      </c>
      <c r="BT96" s="22" t="s">
        <v>84</v>
      </c>
      <c r="BV96" s="22" t="s">
        <v>73</v>
      </c>
      <c r="BW96" s="22" t="s">
        <v>85</v>
      </c>
      <c r="BX96" s="22" t="s">
        <v>79</v>
      </c>
      <c r="CL96" s="22" t="s">
        <v>1</v>
      </c>
    </row>
    <row r="97" spans="1:91" s="4" customFormat="1" ht="16.5" customHeight="1">
      <c r="A97" s="88" t="s">
        <v>80</v>
      </c>
      <c r="B97" s="51"/>
      <c r="C97" s="10"/>
      <c r="D97" s="10"/>
      <c r="E97" s="201" t="s">
        <v>86</v>
      </c>
      <c r="F97" s="201"/>
      <c r="G97" s="201"/>
      <c r="H97" s="201"/>
      <c r="I97" s="201"/>
      <c r="J97" s="10"/>
      <c r="K97" s="201" t="s">
        <v>87</v>
      </c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2">
        <f>'PS01.2 - Elektrická inšta...'!J32</f>
        <v>0</v>
      </c>
      <c r="AH97" s="203"/>
      <c r="AI97" s="203"/>
      <c r="AJ97" s="203"/>
      <c r="AK97" s="203"/>
      <c r="AL97" s="203"/>
      <c r="AM97" s="203"/>
      <c r="AN97" s="202">
        <f t="shared" si="0"/>
        <v>0</v>
      </c>
      <c r="AO97" s="203"/>
      <c r="AP97" s="203"/>
      <c r="AQ97" s="89" t="s">
        <v>83</v>
      </c>
      <c r="AR97" s="51"/>
      <c r="AS97" s="90">
        <v>0</v>
      </c>
      <c r="AT97" s="91">
        <f t="shared" si="1"/>
        <v>0</v>
      </c>
      <c r="AU97" s="92">
        <f>'PS01.2 - Elektrická inšta...'!P126</f>
        <v>0</v>
      </c>
      <c r="AV97" s="91">
        <f>'PS01.2 - Elektrická inšta...'!J35</f>
        <v>0</v>
      </c>
      <c r="AW97" s="91">
        <f>'PS01.2 - Elektrická inšta...'!J36</f>
        <v>0</v>
      </c>
      <c r="AX97" s="91">
        <f>'PS01.2 - Elektrická inšta...'!J37</f>
        <v>0</v>
      </c>
      <c r="AY97" s="91">
        <f>'PS01.2 - Elektrická inšta...'!J38</f>
        <v>0</v>
      </c>
      <c r="AZ97" s="91">
        <f>'PS01.2 - Elektrická inšta...'!F35</f>
        <v>0</v>
      </c>
      <c r="BA97" s="91">
        <f>'PS01.2 - Elektrická inšta...'!F36</f>
        <v>0</v>
      </c>
      <c r="BB97" s="91">
        <f>'PS01.2 - Elektrická inšta...'!F37</f>
        <v>0</v>
      </c>
      <c r="BC97" s="91">
        <f>'PS01.2 - Elektrická inšta...'!F38</f>
        <v>0</v>
      </c>
      <c r="BD97" s="93">
        <f>'PS01.2 - Elektrická inšta...'!F39</f>
        <v>0</v>
      </c>
      <c r="BT97" s="22" t="s">
        <v>84</v>
      </c>
      <c r="BV97" s="22" t="s">
        <v>73</v>
      </c>
      <c r="BW97" s="22" t="s">
        <v>88</v>
      </c>
      <c r="BX97" s="22" t="s">
        <v>79</v>
      </c>
      <c r="CL97" s="22" t="s">
        <v>1</v>
      </c>
    </row>
    <row r="98" spans="1:91" s="4" customFormat="1" ht="16.5" customHeight="1">
      <c r="A98" s="88" t="s">
        <v>80</v>
      </c>
      <c r="B98" s="51"/>
      <c r="C98" s="10"/>
      <c r="D98" s="10"/>
      <c r="E98" s="201" t="s">
        <v>89</v>
      </c>
      <c r="F98" s="201"/>
      <c r="G98" s="201"/>
      <c r="H98" s="201"/>
      <c r="I98" s="201"/>
      <c r="J98" s="10"/>
      <c r="K98" s="201" t="s">
        <v>90</v>
      </c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2">
        <f>'PS01.3 - Vnútorný rozvod ...'!J32</f>
        <v>0</v>
      </c>
      <c r="AH98" s="203"/>
      <c r="AI98" s="203"/>
      <c r="AJ98" s="203"/>
      <c r="AK98" s="203"/>
      <c r="AL98" s="203"/>
      <c r="AM98" s="203"/>
      <c r="AN98" s="202">
        <f t="shared" si="0"/>
        <v>0</v>
      </c>
      <c r="AO98" s="203"/>
      <c r="AP98" s="203"/>
      <c r="AQ98" s="89" t="s">
        <v>83</v>
      </c>
      <c r="AR98" s="51"/>
      <c r="AS98" s="90">
        <v>0</v>
      </c>
      <c r="AT98" s="91">
        <f t="shared" si="1"/>
        <v>0</v>
      </c>
      <c r="AU98" s="92">
        <f>'PS01.3 - Vnútorný rozvod ...'!P127</f>
        <v>0</v>
      </c>
      <c r="AV98" s="91">
        <f>'PS01.3 - Vnútorný rozvod ...'!J35</f>
        <v>0</v>
      </c>
      <c r="AW98" s="91">
        <f>'PS01.3 - Vnútorný rozvod ...'!J36</f>
        <v>0</v>
      </c>
      <c r="AX98" s="91">
        <f>'PS01.3 - Vnútorný rozvod ...'!J37</f>
        <v>0</v>
      </c>
      <c r="AY98" s="91">
        <f>'PS01.3 - Vnútorný rozvod ...'!J38</f>
        <v>0</v>
      </c>
      <c r="AZ98" s="91">
        <f>'PS01.3 - Vnútorný rozvod ...'!F35</f>
        <v>0</v>
      </c>
      <c r="BA98" s="91">
        <f>'PS01.3 - Vnútorný rozvod ...'!F36</f>
        <v>0</v>
      </c>
      <c r="BB98" s="91">
        <f>'PS01.3 - Vnútorný rozvod ...'!F37</f>
        <v>0</v>
      </c>
      <c r="BC98" s="91">
        <f>'PS01.3 - Vnútorný rozvod ...'!F38</f>
        <v>0</v>
      </c>
      <c r="BD98" s="93">
        <f>'PS01.3 - Vnútorný rozvod ...'!F39</f>
        <v>0</v>
      </c>
      <c r="BT98" s="22" t="s">
        <v>84</v>
      </c>
      <c r="BV98" s="22" t="s">
        <v>73</v>
      </c>
      <c r="BW98" s="22" t="s">
        <v>91</v>
      </c>
      <c r="BX98" s="22" t="s">
        <v>79</v>
      </c>
      <c r="CL98" s="22" t="s">
        <v>1</v>
      </c>
    </row>
    <row r="99" spans="1:91" s="4" customFormat="1" ht="16.5" customHeight="1">
      <c r="A99" s="88" t="s">
        <v>80</v>
      </c>
      <c r="B99" s="51"/>
      <c r="C99" s="10"/>
      <c r="D99" s="10"/>
      <c r="E99" s="201" t="s">
        <v>92</v>
      </c>
      <c r="F99" s="201"/>
      <c r="G99" s="201"/>
      <c r="H99" s="201"/>
      <c r="I99" s="201"/>
      <c r="J99" s="10"/>
      <c r="K99" s="201" t="s">
        <v>93</v>
      </c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2">
        <f>'PS01.4 - Rekonštruckia re...'!J32</f>
        <v>0</v>
      </c>
      <c r="AH99" s="203"/>
      <c r="AI99" s="203"/>
      <c r="AJ99" s="203"/>
      <c r="AK99" s="203"/>
      <c r="AL99" s="203"/>
      <c r="AM99" s="203"/>
      <c r="AN99" s="202">
        <f t="shared" si="0"/>
        <v>0</v>
      </c>
      <c r="AO99" s="203"/>
      <c r="AP99" s="203"/>
      <c r="AQ99" s="89" t="s">
        <v>83</v>
      </c>
      <c r="AR99" s="51"/>
      <c r="AS99" s="90">
        <v>0</v>
      </c>
      <c r="AT99" s="91">
        <f t="shared" si="1"/>
        <v>0</v>
      </c>
      <c r="AU99" s="92">
        <f>'PS01.4 - Rekonštruckia re...'!P131</f>
        <v>0</v>
      </c>
      <c r="AV99" s="91">
        <f>'PS01.4 - Rekonštruckia re...'!J35</f>
        <v>0</v>
      </c>
      <c r="AW99" s="91">
        <f>'PS01.4 - Rekonštruckia re...'!J36</f>
        <v>0</v>
      </c>
      <c r="AX99" s="91">
        <f>'PS01.4 - Rekonštruckia re...'!J37</f>
        <v>0</v>
      </c>
      <c r="AY99" s="91">
        <f>'PS01.4 - Rekonštruckia re...'!J38</f>
        <v>0</v>
      </c>
      <c r="AZ99" s="91">
        <f>'PS01.4 - Rekonštruckia re...'!F35</f>
        <v>0</v>
      </c>
      <c r="BA99" s="91">
        <f>'PS01.4 - Rekonštruckia re...'!F36</f>
        <v>0</v>
      </c>
      <c r="BB99" s="91">
        <f>'PS01.4 - Rekonštruckia re...'!F37</f>
        <v>0</v>
      </c>
      <c r="BC99" s="91">
        <f>'PS01.4 - Rekonštruckia re...'!F38</f>
        <v>0</v>
      </c>
      <c r="BD99" s="93">
        <f>'PS01.4 - Rekonštruckia re...'!F39</f>
        <v>0</v>
      </c>
      <c r="BT99" s="22" t="s">
        <v>84</v>
      </c>
      <c r="BV99" s="22" t="s">
        <v>73</v>
      </c>
      <c r="BW99" s="22" t="s">
        <v>94</v>
      </c>
      <c r="BX99" s="22" t="s">
        <v>79</v>
      </c>
      <c r="CL99" s="22" t="s">
        <v>1</v>
      </c>
    </row>
    <row r="100" spans="1:91" s="7" customFormat="1" ht="16.5" customHeight="1">
      <c r="A100" s="88" t="s">
        <v>80</v>
      </c>
      <c r="B100" s="79"/>
      <c r="C100" s="80"/>
      <c r="D100" s="198" t="s">
        <v>95</v>
      </c>
      <c r="E100" s="198"/>
      <c r="F100" s="198"/>
      <c r="G100" s="198"/>
      <c r="H100" s="198"/>
      <c r="I100" s="81"/>
      <c r="J100" s="198" t="s">
        <v>76</v>
      </c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7">
        <f>'SO01 - Teplovodná plynová...'!J30</f>
        <v>0</v>
      </c>
      <c r="AH100" s="196"/>
      <c r="AI100" s="196"/>
      <c r="AJ100" s="196"/>
      <c r="AK100" s="196"/>
      <c r="AL100" s="196"/>
      <c r="AM100" s="196"/>
      <c r="AN100" s="197">
        <f t="shared" si="0"/>
        <v>0</v>
      </c>
      <c r="AO100" s="196"/>
      <c r="AP100" s="196"/>
      <c r="AQ100" s="82" t="s">
        <v>77</v>
      </c>
      <c r="AR100" s="79"/>
      <c r="AS100" s="83">
        <v>0</v>
      </c>
      <c r="AT100" s="84">
        <f t="shared" si="1"/>
        <v>0</v>
      </c>
      <c r="AU100" s="85">
        <f>'SO01 - Teplovodná plynová...'!P131</f>
        <v>0</v>
      </c>
      <c r="AV100" s="84">
        <f>'SO01 - Teplovodná plynová...'!J33</f>
        <v>0</v>
      </c>
      <c r="AW100" s="84">
        <f>'SO01 - Teplovodná plynová...'!J34</f>
        <v>0</v>
      </c>
      <c r="AX100" s="84">
        <f>'SO01 - Teplovodná plynová...'!J35</f>
        <v>0</v>
      </c>
      <c r="AY100" s="84">
        <f>'SO01 - Teplovodná plynová...'!J36</f>
        <v>0</v>
      </c>
      <c r="AZ100" s="84">
        <f>'SO01 - Teplovodná plynová...'!F33</f>
        <v>0</v>
      </c>
      <c r="BA100" s="84">
        <f>'SO01 - Teplovodná plynová...'!F34</f>
        <v>0</v>
      </c>
      <c r="BB100" s="84">
        <f>'SO01 - Teplovodná plynová...'!F35</f>
        <v>0</v>
      </c>
      <c r="BC100" s="84">
        <f>'SO01 - Teplovodná plynová...'!F36</f>
        <v>0</v>
      </c>
      <c r="BD100" s="86">
        <f>'SO01 - Teplovodná plynová...'!F37</f>
        <v>0</v>
      </c>
      <c r="BT100" s="87" t="s">
        <v>78</v>
      </c>
      <c r="BV100" s="87" t="s">
        <v>73</v>
      </c>
      <c r="BW100" s="87" t="s">
        <v>96</v>
      </c>
      <c r="BX100" s="87" t="s">
        <v>4</v>
      </c>
      <c r="CL100" s="87" t="s">
        <v>1</v>
      </c>
      <c r="CM100" s="87" t="s">
        <v>71</v>
      </c>
    </row>
    <row r="101" spans="1:91" s="7" customFormat="1" ht="16.5" customHeight="1">
      <c r="A101" s="88" t="s">
        <v>80</v>
      </c>
      <c r="B101" s="79"/>
      <c r="C101" s="80"/>
      <c r="D101" s="198" t="s">
        <v>97</v>
      </c>
      <c r="E101" s="198"/>
      <c r="F101" s="198"/>
      <c r="G101" s="198"/>
      <c r="H101" s="198"/>
      <c r="I101" s="81"/>
      <c r="J101" s="198" t="s">
        <v>98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7">
        <f>'SO02 - Škola - ÚK'!J30</f>
        <v>0</v>
      </c>
      <c r="AH101" s="196"/>
      <c r="AI101" s="196"/>
      <c r="AJ101" s="196"/>
      <c r="AK101" s="196"/>
      <c r="AL101" s="196"/>
      <c r="AM101" s="196"/>
      <c r="AN101" s="197">
        <f t="shared" si="0"/>
        <v>0</v>
      </c>
      <c r="AO101" s="196"/>
      <c r="AP101" s="196"/>
      <c r="AQ101" s="82" t="s">
        <v>77</v>
      </c>
      <c r="AR101" s="79"/>
      <c r="AS101" s="83">
        <v>0</v>
      </c>
      <c r="AT101" s="84">
        <f t="shared" si="1"/>
        <v>0</v>
      </c>
      <c r="AU101" s="85">
        <f>'SO02 - Škola - ÚK'!P128</f>
        <v>0</v>
      </c>
      <c r="AV101" s="84">
        <f>'SO02 - Škola - ÚK'!J33</f>
        <v>0</v>
      </c>
      <c r="AW101" s="84">
        <f>'SO02 - Škola - ÚK'!J34</f>
        <v>0</v>
      </c>
      <c r="AX101" s="84">
        <f>'SO02 - Škola - ÚK'!J35</f>
        <v>0</v>
      </c>
      <c r="AY101" s="84">
        <f>'SO02 - Škola - ÚK'!J36</f>
        <v>0</v>
      </c>
      <c r="AZ101" s="84">
        <f>'SO02 - Škola - ÚK'!F33</f>
        <v>0</v>
      </c>
      <c r="BA101" s="84">
        <f>'SO02 - Škola - ÚK'!F34</f>
        <v>0</v>
      </c>
      <c r="BB101" s="84">
        <f>'SO02 - Škola - ÚK'!F35</f>
        <v>0</v>
      </c>
      <c r="BC101" s="84">
        <f>'SO02 - Škola - ÚK'!F36</f>
        <v>0</v>
      </c>
      <c r="BD101" s="86">
        <f>'SO02 - Škola - ÚK'!F37</f>
        <v>0</v>
      </c>
      <c r="BT101" s="87" t="s">
        <v>78</v>
      </c>
      <c r="BV101" s="87" t="s">
        <v>73</v>
      </c>
      <c r="BW101" s="87" t="s">
        <v>99</v>
      </c>
      <c r="BX101" s="87" t="s">
        <v>4</v>
      </c>
      <c r="CL101" s="87" t="s">
        <v>1</v>
      </c>
      <c r="CM101" s="87" t="s">
        <v>71</v>
      </c>
    </row>
    <row r="102" spans="1:91" s="7" customFormat="1" ht="16.5" customHeight="1">
      <c r="A102" s="88" t="s">
        <v>80</v>
      </c>
      <c r="B102" s="79"/>
      <c r="C102" s="80"/>
      <c r="D102" s="198" t="s">
        <v>100</v>
      </c>
      <c r="E102" s="198"/>
      <c r="F102" s="198"/>
      <c r="G102" s="198"/>
      <c r="H102" s="198"/>
      <c r="I102" s="81"/>
      <c r="J102" s="198" t="s">
        <v>101</v>
      </c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7">
        <f>'SO03 - Vonkajší teplovodn...'!J30</f>
        <v>0</v>
      </c>
      <c r="AH102" s="196"/>
      <c r="AI102" s="196"/>
      <c r="AJ102" s="196"/>
      <c r="AK102" s="196"/>
      <c r="AL102" s="196"/>
      <c r="AM102" s="196"/>
      <c r="AN102" s="197">
        <f t="shared" si="0"/>
        <v>0</v>
      </c>
      <c r="AO102" s="196"/>
      <c r="AP102" s="196"/>
      <c r="AQ102" s="82" t="s">
        <v>77</v>
      </c>
      <c r="AR102" s="79"/>
      <c r="AS102" s="83">
        <v>0</v>
      </c>
      <c r="AT102" s="84">
        <f t="shared" si="1"/>
        <v>0</v>
      </c>
      <c r="AU102" s="85">
        <f>'SO03 - Vonkajší teplovodn...'!P130</f>
        <v>0</v>
      </c>
      <c r="AV102" s="84">
        <f>'SO03 - Vonkajší teplovodn...'!J33</f>
        <v>0</v>
      </c>
      <c r="AW102" s="84">
        <f>'SO03 - Vonkajší teplovodn...'!J34</f>
        <v>0</v>
      </c>
      <c r="AX102" s="84">
        <f>'SO03 - Vonkajší teplovodn...'!J35</f>
        <v>0</v>
      </c>
      <c r="AY102" s="84">
        <f>'SO03 - Vonkajší teplovodn...'!J36</f>
        <v>0</v>
      </c>
      <c r="AZ102" s="84">
        <f>'SO03 - Vonkajší teplovodn...'!F33</f>
        <v>0</v>
      </c>
      <c r="BA102" s="84">
        <f>'SO03 - Vonkajší teplovodn...'!F34</f>
        <v>0</v>
      </c>
      <c r="BB102" s="84">
        <f>'SO03 - Vonkajší teplovodn...'!F35</f>
        <v>0</v>
      </c>
      <c r="BC102" s="84">
        <f>'SO03 - Vonkajší teplovodn...'!F36</f>
        <v>0</v>
      </c>
      <c r="BD102" s="86">
        <f>'SO03 - Vonkajší teplovodn...'!F37</f>
        <v>0</v>
      </c>
      <c r="BT102" s="87" t="s">
        <v>78</v>
      </c>
      <c r="BV102" s="87" t="s">
        <v>73</v>
      </c>
      <c r="BW102" s="87" t="s">
        <v>102</v>
      </c>
      <c r="BX102" s="87" t="s">
        <v>4</v>
      </c>
      <c r="CL102" s="87" t="s">
        <v>1</v>
      </c>
      <c r="CM102" s="87" t="s">
        <v>71</v>
      </c>
    </row>
    <row r="103" spans="1:91" s="7" customFormat="1" ht="16.5" customHeight="1">
      <c r="A103" s="88" t="s">
        <v>80</v>
      </c>
      <c r="B103" s="79"/>
      <c r="C103" s="80"/>
      <c r="D103" s="198" t="s">
        <v>103</v>
      </c>
      <c r="E103" s="198"/>
      <c r="F103" s="198"/>
      <c r="G103" s="198"/>
      <c r="H103" s="198"/>
      <c r="I103" s="81"/>
      <c r="J103" s="198" t="s">
        <v>104</v>
      </c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7">
        <f>'SO04 - Kuchyňa a jedáleň ...'!J30</f>
        <v>0</v>
      </c>
      <c r="AH103" s="196"/>
      <c r="AI103" s="196"/>
      <c r="AJ103" s="196"/>
      <c r="AK103" s="196"/>
      <c r="AL103" s="196"/>
      <c r="AM103" s="196"/>
      <c r="AN103" s="197">
        <f t="shared" si="0"/>
        <v>0</v>
      </c>
      <c r="AO103" s="196"/>
      <c r="AP103" s="196"/>
      <c r="AQ103" s="82" t="s">
        <v>77</v>
      </c>
      <c r="AR103" s="79"/>
      <c r="AS103" s="94">
        <v>0</v>
      </c>
      <c r="AT103" s="95">
        <f t="shared" si="1"/>
        <v>0</v>
      </c>
      <c r="AU103" s="96">
        <f>'SO04 - Kuchyňa a jedáleň ...'!P116</f>
        <v>0</v>
      </c>
      <c r="AV103" s="95">
        <f>'SO04 - Kuchyňa a jedáleň ...'!J33</f>
        <v>0</v>
      </c>
      <c r="AW103" s="95">
        <f>'SO04 - Kuchyňa a jedáleň ...'!J34</f>
        <v>0</v>
      </c>
      <c r="AX103" s="95">
        <f>'SO04 - Kuchyňa a jedáleň ...'!J35</f>
        <v>0</v>
      </c>
      <c r="AY103" s="95">
        <f>'SO04 - Kuchyňa a jedáleň ...'!J36</f>
        <v>0</v>
      </c>
      <c r="AZ103" s="95">
        <f>'SO04 - Kuchyňa a jedáleň ...'!F33</f>
        <v>0</v>
      </c>
      <c r="BA103" s="95">
        <f>'SO04 - Kuchyňa a jedáleň ...'!F34</f>
        <v>0</v>
      </c>
      <c r="BB103" s="95">
        <f>'SO04 - Kuchyňa a jedáleň ...'!F35</f>
        <v>0</v>
      </c>
      <c r="BC103" s="95">
        <f>'SO04 - Kuchyňa a jedáleň ...'!F36</f>
        <v>0</v>
      </c>
      <c r="BD103" s="97">
        <f>'SO04 - Kuchyňa a jedáleň ...'!F37</f>
        <v>0</v>
      </c>
      <c r="BT103" s="87" t="s">
        <v>78</v>
      </c>
      <c r="BV103" s="87" t="s">
        <v>73</v>
      </c>
      <c r="BW103" s="87" t="s">
        <v>105</v>
      </c>
      <c r="BX103" s="87" t="s">
        <v>4</v>
      </c>
      <c r="CL103" s="87" t="s">
        <v>1</v>
      </c>
      <c r="CM103" s="87" t="s">
        <v>71</v>
      </c>
    </row>
    <row r="104" spans="1:91" s="2" customFormat="1" ht="30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9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30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</sheetData>
  <mergeCells count="7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2:AP102"/>
    <mergeCell ref="AG102:AM102"/>
    <mergeCell ref="AN100:AP100"/>
    <mergeCell ref="AG100:AM100"/>
    <mergeCell ref="AG98:AM98"/>
    <mergeCell ref="AN98:AP98"/>
    <mergeCell ref="AN96:AP96"/>
    <mergeCell ref="L85:AO85"/>
    <mergeCell ref="AM87:AN87"/>
    <mergeCell ref="D102:H102"/>
    <mergeCell ref="J102:AF102"/>
    <mergeCell ref="AN103:AP103"/>
    <mergeCell ref="AG103:AM103"/>
    <mergeCell ref="D103:H103"/>
    <mergeCell ref="J103:AF103"/>
    <mergeCell ref="D100:H100"/>
    <mergeCell ref="J100:AF100"/>
    <mergeCell ref="AN101:AP101"/>
    <mergeCell ref="AG101:AM101"/>
    <mergeCell ref="D101:H101"/>
    <mergeCell ref="J101:AF101"/>
    <mergeCell ref="E98:I98"/>
    <mergeCell ref="K98:AF98"/>
    <mergeCell ref="AN99:AP99"/>
    <mergeCell ref="AG99:AM99"/>
    <mergeCell ref="E99:I99"/>
    <mergeCell ref="K99:AF99"/>
    <mergeCell ref="E96:I96"/>
    <mergeCell ref="K96:AF96"/>
    <mergeCell ref="AG96:AM96"/>
    <mergeCell ref="K97:AF97"/>
    <mergeCell ref="AN97:AP97"/>
    <mergeCell ref="E97:I97"/>
    <mergeCell ref="AG97:AM97"/>
    <mergeCell ref="AG95:AM95"/>
    <mergeCell ref="AN95:AP95"/>
    <mergeCell ref="J95:AF95"/>
    <mergeCell ref="D95:H95"/>
    <mergeCell ref="AG94:AM94"/>
    <mergeCell ref="AN94:AP94"/>
    <mergeCell ref="AS89:AT91"/>
    <mergeCell ref="AM89:AP89"/>
    <mergeCell ref="AM90:AP90"/>
    <mergeCell ref="C92:G92"/>
    <mergeCell ref="AG92:AM92"/>
    <mergeCell ref="AN92:AP92"/>
    <mergeCell ref="I92:AF92"/>
  </mergeCells>
  <hyperlinks>
    <hyperlink ref="A96" location="'PS01.1 - Strone-technolog...'!C2" display="/"/>
    <hyperlink ref="A97" location="'PS01.2 - Elektrická inšta...'!C2" display="/"/>
    <hyperlink ref="A98" location="'PS01.3 - Vnútorný rozvod ...'!C2" display="/"/>
    <hyperlink ref="A99" location="'PS01.4 - Rekonštruckia re...'!C2" display="/"/>
    <hyperlink ref="A100" location="'SO01 - Teplovodná plynová...'!C2" display="/"/>
    <hyperlink ref="A101" location="'SO02 - Škola - ÚK'!C2" display="/"/>
    <hyperlink ref="A102" location="'SO03 - Vonkajší teplovodn...'!C2" display="/"/>
    <hyperlink ref="A103" location="'SO04 - Kuchyňa a jedáleň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5"/>
  <sheetViews>
    <sheetView showGridLines="0" topLeftCell="A55" workbookViewId="0">
      <selection activeCell="J14" sqref="J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1" customFormat="1" ht="12" customHeight="1">
      <c r="B8" s="17"/>
      <c r="D8" s="24" t="s">
        <v>107</v>
      </c>
      <c r="L8" s="17"/>
    </row>
    <row r="9" spans="1:46" s="2" customFormat="1" ht="16.5" customHeight="1">
      <c r="A9" s="29"/>
      <c r="B9" s="30"/>
      <c r="C9" s="29"/>
      <c r="D9" s="29"/>
      <c r="E9" s="231" t="s">
        <v>108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109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9" t="s">
        <v>110</v>
      </c>
      <c r="F11" s="230"/>
      <c r="G11" s="230"/>
      <c r="H11" s="23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2629</v>
      </c>
      <c r="E16" s="29"/>
      <c r="F16" s="29"/>
      <c r="G16" s="29"/>
      <c r="H16" s="29"/>
      <c r="I16" s="24" t="s">
        <v>22</v>
      </c>
      <c r="J16" s="22" t="str">
        <f>IF('Rekapitulácia stavby'!AN10="","",'Rekapitulácia stavby'!AN10)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24" t="s">
        <v>24</v>
      </c>
      <c r="J17" s="22" t="str">
        <f>IF('Rekapitulácia stavby'!AN11="","",'Rekapitulácia stavby'!AN11)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3" t="str">
        <f>'Rekapitulácia stavby'!E14</f>
        <v>Vyplň údaj</v>
      </c>
      <c r="F20" s="225"/>
      <c r="G20" s="225"/>
      <c r="H20" s="22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2628</v>
      </c>
      <c r="E22" s="29"/>
      <c r="F22" s="29"/>
      <c r="G22" s="29"/>
      <c r="H22" s="29"/>
      <c r="I22" s="24" t="s">
        <v>22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24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29</v>
      </c>
      <c r="E25" s="29"/>
      <c r="F25" s="29"/>
      <c r="G25" s="29"/>
      <c r="H25" s="29"/>
      <c r="I25" s="24" t="s">
        <v>22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24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30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9" t="s">
        <v>1</v>
      </c>
      <c r="F29" s="229"/>
      <c r="G29" s="229"/>
      <c r="H29" s="22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31</v>
      </c>
      <c r="E32" s="29"/>
      <c r="F32" s="29"/>
      <c r="G32" s="29"/>
      <c r="H32" s="29"/>
      <c r="I32" s="29"/>
      <c r="J32" s="71">
        <f>ROUND(J132,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33</v>
      </c>
      <c r="G34" s="29"/>
      <c r="H34" s="29"/>
      <c r="I34" s="33" t="s">
        <v>32</v>
      </c>
      <c r="J34" s="33" t="s">
        <v>34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35</v>
      </c>
      <c r="E35" s="35" t="s">
        <v>36</v>
      </c>
      <c r="F35" s="104">
        <f>ROUND((SUM(BE132:BE414)),  2)</f>
        <v>0</v>
      </c>
      <c r="G35" s="105"/>
      <c r="H35" s="105"/>
      <c r="I35" s="106">
        <v>0.2</v>
      </c>
      <c r="J35" s="104">
        <f>ROUND(((SUM(BE132:BE414))*I35),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37</v>
      </c>
      <c r="F36" s="104">
        <f>ROUND((SUM(BF132:BF414)),  2)</f>
        <v>0</v>
      </c>
      <c r="G36" s="105"/>
      <c r="H36" s="105"/>
      <c r="I36" s="106">
        <v>0.2</v>
      </c>
      <c r="J36" s="104">
        <f>ROUND(((SUM(BF132:BF414))*I36),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38</v>
      </c>
      <c r="F37" s="107">
        <f>ROUND((SUM(BG132:BG414)),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39</v>
      </c>
      <c r="F38" s="107">
        <f>ROUND((SUM(BH132:BH414)),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40</v>
      </c>
      <c r="F39" s="104">
        <f>ROUND((SUM(BI132:BI414)),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41</v>
      </c>
      <c r="E41" s="60"/>
      <c r="F41" s="60"/>
      <c r="G41" s="111" t="s">
        <v>42</v>
      </c>
      <c r="H41" s="112" t="s">
        <v>43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107</v>
      </c>
      <c r="L86" s="17"/>
    </row>
    <row r="87" spans="1:31" s="2" customFormat="1" ht="16.5" hidden="1" customHeight="1">
      <c r="A87" s="29"/>
      <c r="B87" s="30"/>
      <c r="C87" s="29"/>
      <c r="D87" s="29"/>
      <c r="E87" s="231" t="s">
        <v>108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109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09" t="str">
        <f>E11</f>
        <v>PS01.1 - Strone-technologická časť</v>
      </c>
      <c r="F89" s="230"/>
      <c r="G89" s="230"/>
      <c r="H89" s="23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18</v>
      </c>
      <c r="D91" s="29"/>
      <c r="E91" s="29"/>
      <c r="F91" s="22" t="str">
        <f>F14</f>
        <v>SNP3, 953 42 Zlaté Moravce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21</v>
      </c>
      <c r="D93" s="29"/>
      <c r="E93" s="29"/>
      <c r="F93" s="22" t="str">
        <f>E17</f>
        <v xml:space="preserve"> </v>
      </c>
      <c r="G93" s="29"/>
      <c r="H93" s="29"/>
      <c r="I93" s="24" t="s">
        <v>27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29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112</v>
      </c>
      <c r="D96" s="109"/>
      <c r="E96" s="109"/>
      <c r="F96" s="109"/>
      <c r="G96" s="109"/>
      <c r="H96" s="109"/>
      <c r="I96" s="109"/>
      <c r="J96" s="118" t="s">
        <v>113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114</v>
      </c>
      <c r="D98" s="29"/>
      <c r="E98" s="29"/>
      <c r="F98" s="29"/>
      <c r="G98" s="29"/>
      <c r="H98" s="29"/>
      <c r="I98" s="29"/>
      <c r="J98" s="71">
        <f>J132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115</v>
      </c>
    </row>
    <row r="99" spans="1:47" s="9" customFormat="1" ht="24.95" hidden="1" customHeight="1">
      <c r="B99" s="120"/>
      <c r="D99" s="121" t="s">
        <v>116</v>
      </c>
      <c r="E99" s="122"/>
      <c r="F99" s="122"/>
      <c r="G99" s="122"/>
      <c r="H99" s="122"/>
      <c r="I99" s="122"/>
      <c r="J99" s="123">
        <f>J133</f>
        <v>0</v>
      </c>
      <c r="L99" s="120"/>
    </row>
    <row r="100" spans="1:47" s="10" customFormat="1" ht="19.899999999999999" hidden="1" customHeight="1">
      <c r="B100" s="124"/>
      <c r="D100" s="125" t="s">
        <v>117</v>
      </c>
      <c r="E100" s="126"/>
      <c r="F100" s="126"/>
      <c r="G100" s="126"/>
      <c r="H100" s="126"/>
      <c r="I100" s="126"/>
      <c r="J100" s="127">
        <f>J172</f>
        <v>0</v>
      </c>
      <c r="L100" s="124"/>
    </row>
    <row r="101" spans="1:47" s="10" customFormat="1" ht="19.899999999999999" hidden="1" customHeight="1">
      <c r="B101" s="124"/>
      <c r="D101" s="125" t="s">
        <v>118</v>
      </c>
      <c r="E101" s="126"/>
      <c r="F101" s="126"/>
      <c r="G101" s="126"/>
      <c r="H101" s="126"/>
      <c r="I101" s="126"/>
      <c r="J101" s="127">
        <f>J190</f>
        <v>0</v>
      </c>
      <c r="L101" s="124"/>
    </row>
    <row r="102" spans="1:47" s="10" customFormat="1" ht="19.899999999999999" hidden="1" customHeight="1">
      <c r="B102" s="124"/>
      <c r="D102" s="125" t="s">
        <v>119</v>
      </c>
      <c r="E102" s="126"/>
      <c r="F102" s="126"/>
      <c r="G102" s="126"/>
      <c r="H102" s="126"/>
      <c r="I102" s="126"/>
      <c r="J102" s="127">
        <f>J216</f>
        <v>0</v>
      </c>
      <c r="L102" s="124"/>
    </row>
    <row r="103" spans="1:47" s="10" customFormat="1" ht="19.899999999999999" hidden="1" customHeight="1">
      <c r="B103" s="124"/>
      <c r="D103" s="125" t="s">
        <v>120</v>
      </c>
      <c r="E103" s="126"/>
      <c r="F103" s="126"/>
      <c r="G103" s="126"/>
      <c r="H103" s="126"/>
      <c r="I103" s="126"/>
      <c r="J103" s="127">
        <f>J225</f>
        <v>0</v>
      </c>
      <c r="L103" s="124"/>
    </row>
    <row r="104" spans="1:47" s="10" customFormat="1" ht="19.899999999999999" hidden="1" customHeight="1">
      <c r="B104" s="124"/>
      <c r="D104" s="125" t="s">
        <v>121</v>
      </c>
      <c r="E104" s="126"/>
      <c r="F104" s="126"/>
      <c r="G104" s="126"/>
      <c r="H104" s="126"/>
      <c r="I104" s="126"/>
      <c r="J104" s="127">
        <f>J231</f>
        <v>0</v>
      </c>
      <c r="L104" s="124"/>
    </row>
    <row r="105" spans="1:47" s="10" customFormat="1" ht="19.899999999999999" hidden="1" customHeight="1">
      <c r="B105" s="124"/>
      <c r="D105" s="125" t="s">
        <v>122</v>
      </c>
      <c r="E105" s="126"/>
      <c r="F105" s="126"/>
      <c r="G105" s="126"/>
      <c r="H105" s="126"/>
      <c r="I105" s="126"/>
      <c r="J105" s="127">
        <f>J253</f>
        <v>0</v>
      </c>
      <c r="L105" s="124"/>
    </row>
    <row r="106" spans="1:47" s="10" customFormat="1" ht="19.899999999999999" hidden="1" customHeight="1">
      <c r="B106" s="124"/>
      <c r="D106" s="125" t="s">
        <v>123</v>
      </c>
      <c r="E106" s="126"/>
      <c r="F106" s="126"/>
      <c r="G106" s="126"/>
      <c r="H106" s="126"/>
      <c r="I106" s="126"/>
      <c r="J106" s="127">
        <f>J298</f>
        <v>0</v>
      </c>
      <c r="L106" s="124"/>
    </row>
    <row r="107" spans="1:47" s="10" customFormat="1" ht="19.899999999999999" hidden="1" customHeight="1">
      <c r="B107" s="124"/>
      <c r="D107" s="125" t="s">
        <v>124</v>
      </c>
      <c r="E107" s="126"/>
      <c r="F107" s="126"/>
      <c r="G107" s="126"/>
      <c r="H107" s="126"/>
      <c r="I107" s="126"/>
      <c r="J107" s="127">
        <f>J330</f>
        <v>0</v>
      </c>
      <c r="L107" s="124"/>
    </row>
    <row r="108" spans="1:47" s="10" customFormat="1" ht="19.899999999999999" hidden="1" customHeight="1">
      <c r="B108" s="124"/>
      <c r="D108" s="125" t="s">
        <v>125</v>
      </c>
      <c r="E108" s="126"/>
      <c r="F108" s="126"/>
      <c r="G108" s="126"/>
      <c r="H108" s="126"/>
      <c r="I108" s="126"/>
      <c r="J108" s="127">
        <f>J384</f>
        <v>0</v>
      </c>
      <c r="L108" s="124"/>
    </row>
    <row r="109" spans="1:47" s="10" customFormat="1" ht="19.899999999999999" hidden="1" customHeight="1">
      <c r="B109" s="124"/>
      <c r="D109" s="125" t="s">
        <v>126</v>
      </c>
      <c r="E109" s="126"/>
      <c r="F109" s="126"/>
      <c r="G109" s="126"/>
      <c r="H109" s="126"/>
      <c r="I109" s="126"/>
      <c r="J109" s="127">
        <f>J390</f>
        <v>0</v>
      </c>
      <c r="L109" s="124"/>
    </row>
    <row r="110" spans="1:47" s="9" customFormat="1" ht="24.95" hidden="1" customHeight="1">
      <c r="B110" s="120"/>
      <c r="D110" s="121" t="s">
        <v>127</v>
      </c>
      <c r="E110" s="122"/>
      <c r="F110" s="122"/>
      <c r="G110" s="122"/>
      <c r="H110" s="122"/>
      <c r="I110" s="122"/>
      <c r="J110" s="123">
        <f>J395</f>
        <v>0</v>
      </c>
      <c r="L110" s="120"/>
    </row>
    <row r="111" spans="1:47" s="2" customFormat="1" ht="21.75" hidden="1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hidden="1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hidden="1"/>
    <row r="114" spans="1:31" hidden="1"/>
    <row r="115" spans="1:31" hidden="1"/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128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1" t="str">
        <f>E7</f>
        <v>Rekonštrukcia tepelného hospodárstva -  Gymnázium Janka Kráľa Zlaté Moravce</v>
      </c>
      <c r="F120" s="232"/>
      <c r="G120" s="232"/>
      <c r="H120" s="23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17"/>
      <c r="C121" s="24" t="s">
        <v>107</v>
      </c>
      <c r="L121" s="17"/>
    </row>
    <row r="122" spans="1:31" s="2" customFormat="1" ht="16.5" customHeight="1">
      <c r="A122" s="29"/>
      <c r="B122" s="30"/>
      <c r="C122" s="29"/>
      <c r="D122" s="29"/>
      <c r="E122" s="231" t="s">
        <v>108</v>
      </c>
      <c r="F122" s="230"/>
      <c r="G122" s="230"/>
      <c r="H122" s="230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109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09" t="str">
        <f>E11</f>
        <v>PS01.1 - Strone-technologická časť</v>
      </c>
      <c r="F124" s="230"/>
      <c r="G124" s="230"/>
      <c r="H124" s="230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F14</f>
        <v>SNP3, 953 42 Zlaté Moravce</v>
      </c>
      <c r="G126" s="29"/>
      <c r="H126" s="29"/>
      <c r="I126" s="24" t="s">
        <v>20</v>
      </c>
      <c r="J126" s="55" t="str">
        <f>IF(J14="","",J14)</f>
        <v/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21</v>
      </c>
      <c r="D128" s="29"/>
      <c r="E128" s="29"/>
      <c r="F128" s="22" t="str">
        <f>E17</f>
        <v xml:space="preserve"> </v>
      </c>
      <c r="G128" s="29"/>
      <c r="H128" s="29"/>
      <c r="I128" s="24" t="s">
        <v>27</v>
      </c>
      <c r="J128" s="27" t="str">
        <f>E23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25</v>
      </c>
      <c r="D129" s="29"/>
      <c r="E129" s="29"/>
      <c r="F129" s="22" t="str">
        <f>IF(E20="","",E20)</f>
        <v>Vyplň údaj</v>
      </c>
      <c r="G129" s="29"/>
      <c r="H129" s="29"/>
      <c r="I129" s="24" t="s">
        <v>29</v>
      </c>
      <c r="J129" s="27" t="str">
        <f>E26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28"/>
      <c r="B131" s="129"/>
      <c r="C131" s="130" t="s">
        <v>129</v>
      </c>
      <c r="D131" s="131" t="s">
        <v>56</v>
      </c>
      <c r="E131" s="131" t="s">
        <v>52</v>
      </c>
      <c r="F131" s="131" t="s">
        <v>53</v>
      </c>
      <c r="G131" s="131" t="s">
        <v>130</v>
      </c>
      <c r="H131" s="131" t="s">
        <v>131</v>
      </c>
      <c r="I131" s="131" t="s">
        <v>132</v>
      </c>
      <c r="J131" s="132" t="s">
        <v>113</v>
      </c>
      <c r="K131" s="133" t="s">
        <v>133</v>
      </c>
      <c r="L131" s="134"/>
      <c r="M131" s="62" t="s">
        <v>1</v>
      </c>
      <c r="N131" s="63" t="s">
        <v>35</v>
      </c>
      <c r="O131" s="63" t="s">
        <v>134</v>
      </c>
      <c r="P131" s="63" t="s">
        <v>135</v>
      </c>
      <c r="Q131" s="63" t="s">
        <v>136</v>
      </c>
      <c r="R131" s="63" t="s">
        <v>137</v>
      </c>
      <c r="S131" s="63" t="s">
        <v>138</v>
      </c>
      <c r="T131" s="64" t="s">
        <v>139</v>
      </c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</row>
    <row r="132" spans="1:65" s="2" customFormat="1" ht="22.9" customHeight="1">
      <c r="A132" s="29"/>
      <c r="B132" s="30"/>
      <c r="C132" s="69" t="s">
        <v>114</v>
      </c>
      <c r="D132" s="29"/>
      <c r="E132" s="29"/>
      <c r="F132" s="29"/>
      <c r="G132" s="29"/>
      <c r="H132" s="29"/>
      <c r="I132" s="29"/>
      <c r="J132" s="135">
        <f>BK132</f>
        <v>0</v>
      </c>
      <c r="K132" s="29"/>
      <c r="L132" s="30"/>
      <c r="M132" s="65"/>
      <c r="N132" s="56"/>
      <c r="O132" s="66"/>
      <c r="P132" s="136">
        <f>P133+P395</f>
        <v>0</v>
      </c>
      <c r="Q132" s="66"/>
      <c r="R132" s="136">
        <f>R133+R395</f>
        <v>0</v>
      </c>
      <c r="S132" s="66"/>
      <c r="T132" s="137">
        <f>T133+T395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70</v>
      </c>
      <c r="AU132" s="14" t="s">
        <v>115</v>
      </c>
      <c r="BK132" s="138">
        <f>BK133+BK395</f>
        <v>0</v>
      </c>
    </row>
    <row r="133" spans="1:65" s="12" customFormat="1" ht="25.9" customHeight="1">
      <c r="B133" s="139"/>
      <c r="D133" s="140" t="s">
        <v>70</v>
      </c>
      <c r="E133" s="141" t="s">
        <v>140</v>
      </c>
      <c r="F133" s="141" t="s">
        <v>140</v>
      </c>
      <c r="I133" s="142"/>
      <c r="J133" s="143">
        <f>BK133</f>
        <v>0</v>
      </c>
      <c r="L133" s="139"/>
      <c r="M133" s="144"/>
      <c r="N133" s="145"/>
      <c r="O133" s="145"/>
      <c r="P133" s="146">
        <f>P134+SUM(P135:P172)+P190+P216+P225+P231+P253+P298+P330+P384+P390</f>
        <v>0</v>
      </c>
      <c r="Q133" s="145"/>
      <c r="R133" s="146">
        <f>R134+SUM(R135:R172)+R190+R216+R225+R231+R253+R298+R330+R384+R390</f>
        <v>0</v>
      </c>
      <c r="S133" s="145"/>
      <c r="T133" s="147">
        <f>T134+SUM(T135:T172)+T190+T216+T225+T231+T253+T298+T330+T384+T390</f>
        <v>0</v>
      </c>
      <c r="AR133" s="140" t="s">
        <v>78</v>
      </c>
      <c r="AT133" s="148" t="s">
        <v>70</v>
      </c>
      <c r="AU133" s="148" t="s">
        <v>71</v>
      </c>
      <c r="AY133" s="140" t="s">
        <v>141</v>
      </c>
      <c r="BK133" s="149">
        <f>BK134+SUM(BK135:BK172)+BK190+BK216+BK225+BK231+BK253+BK298+BK330+BK384+BK390</f>
        <v>0</v>
      </c>
    </row>
    <row r="134" spans="1:65" s="2" customFormat="1" ht="24.2" customHeight="1">
      <c r="A134" s="29"/>
      <c r="B134" s="150"/>
      <c r="C134" s="151" t="s">
        <v>78</v>
      </c>
      <c r="D134" s="151" t="s">
        <v>142</v>
      </c>
      <c r="E134" s="152" t="s">
        <v>143</v>
      </c>
      <c r="F134" s="153" t="s">
        <v>144</v>
      </c>
      <c r="G134" s="154" t="s">
        <v>145</v>
      </c>
      <c r="H134" s="155">
        <v>133.69999999999999</v>
      </c>
      <c r="I134" s="156"/>
      <c r="J134" s="157">
        <f t="shared" ref="J134:J171" si="0">ROUND(I134*H134,2)</f>
        <v>0</v>
      </c>
      <c r="K134" s="158"/>
      <c r="L134" s="30"/>
      <c r="M134" s="159" t="s">
        <v>1</v>
      </c>
      <c r="N134" s="160" t="s">
        <v>37</v>
      </c>
      <c r="O134" s="58"/>
      <c r="P134" s="161">
        <f t="shared" ref="P134:P171" si="1">O134*H134</f>
        <v>0</v>
      </c>
      <c r="Q134" s="161">
        <v>0</v>
      </c>
      <c r="R134" s="161">
        <f t="shared" ref="R134:R171" si="2">Q134*H134</f>
        <v>0</v>
      </c>
      <c r="S134" s="161">
        <v>0</v>
      </c>
      <c r="T134" s="162">
        <f t="shared" ref="T134:T171" si="3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146</v>
      </c>
      <c r="AT134" s="163" t="s">
        <v>142</v>
      </c>
      <c r="AU134" s="163" t="s">
        <v>78</v>
      </c>
      <c r="AY134" s="14" t="s">
        <v>141</v>
      </c>
      <c r="BE134" s="164">
        <f t="shared" ref="BE134:BE171" si="4">IF(N134="základná",J134,0)</f>
        <v>0</v>
      </c>
      <c r="BF134" s="164">
        <f t="shared" ref="BF134:BF171" si="5">IF(N134="znížená",J134,0)</f>
        <v>0</v>
      </c>
      <c r="BG134" s="164">
        <f t="shared" ref="BG134:BG171" si="6">IF(N134="zákl. prenesená",J134,0)</f>
        <v>0</v>
      </c>
      <c r="BH134" s="164">
        <f t="shared" ref="BH134:BH171" si="7">IF(N134="zníž. prenesená",J134,0)</f>
        <v>0</v>
      </c>
      <c r="BI134" s="164">
        <f t="shared" ref="BI134:BI171" si="8">IF(N134="nulová",J134,0)</f>
        <v>0</v>
      </c>
      <c r="BJ134" s="14" t="s">
        <v>84</v>
      </c>
      <c r="BK134" s="164">
        <f t="shared" ref="BK134:BK171" si="9">ROUND(I134*H134,2)</f>
        <v>0</v>
      </c>
      <c r="BL134" s="14" t="s">
        <v>146</v>
      </c>
      <c r="BM134" s="163" t="s">
        <v>147</v>
      </c>
    </row>
    <row r="135" spans="1:65" s="2" customFormat="1" ht="24.2" customHeight="1">
      <c r="A135" s="29"/>
      <c r="B135" s="150"/>
      <c r="C135" s="151" t="s">
        <v>84</v>
      </c>
      <c r="D135" s="151" t="s">
        <v>142</v>
      </c>
      <c r="E135" s="152" t="s">
        <v>148</v>
      </c>
      <c r="F135" s="153" t="s">
        <v>149</v>
      </c>
      <c r="G135" s="154" t="s">
        <v>145</v>
      </c>
      <c r="H135" s="155">
        <v>13.1</v>
      </c>
      <c r="I135" s="156"/>
      <c r="J135" s="157">
        <f t="shared" si="0"/>
        <v>0</v>
      </c>
      <c r="K135" s="158"/>
      <c r="L135" s="30"/>
      <c r="M135" s="159" t="s">
        <v>1</v>
      </c>
      <c r="N135" s="160" t="s">
        <v>37</v>
      </c>
      <c r="O135" s="58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146</v>
      </c>
      <c r="AT135" s="163" t="s">
        <v>142</v>
      </c>
      <c r="AU135" s="163" t="s">
        <v>78</v>
      </c>
      <c r="AY135" s="14" t="s">
        <v>141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4" t="s">
        <v>84</v>
      </c>
      <c r="BK135" s="164">
        <f t="shared" si="9"/>
        <v>0</v>
      </c>
      <c r="BL135" s="14" t="s">
        <v>146</v>
      </c>
      <c r="BM135" s="163" t="s">
        <v>150</v>
      </c>
    </row>
    <row r="136" spans="1:65" s="2" customFormat="1" ht="24.2" customHeight="1">
      <c r="A136" s="29"/>
      <c r="B136" s="150"/>
      <c r="C136" s="151" t="s">
        <v>151</v>
      </c>
      <c r="D136" s="151" t="s">
        <v>142</v>
      </c>
      <c r="E136" s="152" t="s">
        <v>152</v>
      </c>
      <c r="F136" s="153" t="s">
        <v>153</v>
      </c>
      <c r="G136" s="154" t="s">
        <v>145</v>
      </c>
      <c r="H136" s="155">
        <v>33.64</v>
      </c>
      <c r="I136" s="156"/>
      <c r="J136" s="157">
        <f t="shared" si="0"/>
        <v>0</v>
      </c>
      <c r="K136" s="158"/>
      <c r="L136" s="30"/>
      <c r="M136" s="159" t="s">
        <v>1</v>
      </c>
      <c r="N136" s="160" t="s">
        <v>37</v>
      </c>
      <c r="O136" s="58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146</v>
      </c>
      <c r="AT136" s="163" t="s">
        <v>142</v>
      </c>
      <c r="AU136" s="163" t="s">
        <v>78</v>
      </c>
      <c r="AY136" s="14" t="s">
        <v>141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4" t="s">
        <v>84</v>
      </c>
      <c r="BK136" s="164">
        <f t="shared" si="9"/>
        <v>0</v>
      </c>
      <c r="BL136" s="14" t="s">
        <v>146</v>
      </c>
      <c r="BM136" s="163" t="s">
        <v>154</v>
      </c>
    </row>
    <row r="137" spans="1:65" s="2" customFormat="1" ht="37.9" customHeight="1">
      <c r="A137" s="29"/>
      <c r="B137" s="150"/>
      <c r="C137" s="151" t="s">
        <v>146</v>
      </c>
      <c r="D137" s="151" t="s">
        <v>142</v>
      </c>
      <c r="E137" s="152" t="s">
        <v>155</v>
      </c>
      <c r="F137" s="153" t="s">
        <v>156</v>
      </c>
      <c r="G137" s="154" t="s">
        <v>157</v>
      </c>
      <c r="H137" s="155">
        <v>2</v>
      </c>
      <c r="I137" s="156"/>
      <c r="J137" s="157">
        <f t="shared" si="0"/>
        <v>0</v>
      </c>
      <c r="K137" s="158"/>
      <c r="L137" s="30"/>
      <c r="M137" s="159" t="s">
        <v>1</v>
      </c>
      <c r="N137" s="160" t="s">
        <v>37</v>
      </c>
      <c r="O137" s="58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146</v>
      </c>
      <c r="AT137" s="163" t="s">
        <v>142</v>
      </c>
      <c r="AU137" s="163" t="s">
        <v>78</v>
      </c>
      <c r="AY137" s="14" t="s">
        <v>141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4" t="s">
        <v>84</v>
      </c>
      <c r="BK137" s="164">
        <f t="shared" si="9"/>
        <v>0</v>
      </c>
      <c r="BL137" s="14" t="s">
        <v>146</v>
      </c>
      <c r="BM137" s="163" t="s">
        <v>158</v>
      </c>
    </row>
    <row r="138" spans="1:65" s="2" customFormat="1" ht="24.2" customHeight="1">
      <c r="A138" s="29"/>
      <c r="B138" s="150"/>
      <c r="C138" s="151" t="s">
        <v>159</v>
      </c>
      <c r="D138" s="151" t="s">
        <v>142</v>
      </c>
      <c r="E138" s="152" t="s">
        <v>160</v>
      </c>
      <c r="F138" s="153" t="s">
        <v>161</v>
      </c>
      <c r="G138" s="154" t="s">
        <v>157</v>
      </c>
      <c r="H138" s="155">
        <v>2</v>
      </c>
      <c r="I138" s="156"/>
      <c r="J138" s="157">
        <f t="shared" si="0"/>
        <v>0</v>
      </c>
      <c r="K138" s="158"/>
      <c r="L138" s="30"/>
      <c r="M138" s="159" t="s">
        <v>1</v>
      </c>
      <c r="N138" s="160" t="s">
        <v>37</v>
      </c>
      <c r="O138" s="58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146</v>
      </c>
      <c r="AT138" s="163" t="s">
        <v>142</v>
      </c>
      <c r="AU138" s="163" t="s">
        <v>78</v>
      </c>
      <c r="AY138" s="14" t="s">
        <v>141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4" t="s">
        <v>84</v>
      </c>
      <c r="BK138" s="164">
        <f t="shared" si="9"/>
        <v>0</v>
      </c>
      <c r="BL138" s="14" t="s">
        <v>146</v>
      </c>
      <c r="BM138" s="163" t="s">
        <v>162</v>
      </c>
    </row>
    <row r="139" spans="1:65" s="2" customFormat="1" ht="24.2" customHeight="1">
      <c r="A139" s="29"/>
      <c r="B139" s="150"/>
      <c r="C139" s="151" t="s">
        <v>163</v>
      </c>
      <c r="D139" s="151" t="s">
        <v>142</v>
      </c>
      <c r="E139" s="152" t="s">
        <v>164</v>
      </c>
      <c r="F139" s="153" t="s">
        <v>165</v>
      </c>
      <c r="G139" s="154" t="s">
        <v>157</v>
      </c>
      <c r="H139" s="155">
        <v>2</v>
      </c>
      <c r="I139" s="156"/>
      <c r="J139" s="157">
        <f t="shared" si="0"/>
        <v>0</v>
      </c>
      <c r="K139" s="158"/>
      <c r="L139" s="30"/>
      <c r="M139" s="159" t="s">
        <v>1</v>
      </c>
      <c r="N139" s="160" t="s">
        <v>37</v>
      </c>
      <c r="O139" s="58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146</v>
      </c>
      <c r="AT139" s="163" t="s">
        <v>142</v>
      </c>
      <c r="AU139" s="163" t="s">
        <v>78</v>
      </c>
      <c r="AY139" s="14" t="s">
        <v>141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4" t="s">
        <v>84</v>
      </c>
      <c r="BK139" s="164">
        <f t="shared" si="9"/>
        <v>0</v>
      </c>
      <c r="BL139" s="14" t="s">
        <v>146</v>
      </c>
      <c r="BM139" s="163" t="s">
        <v>166</v>
      </c>
    </row>
    <row r="140" spans="1:65" s="2" customFormat="1" ht="24.2" customHeight="1">
      <c r="A140" s="29"/>
      <c r="B140" s="150"/>
      <c r="C140" s="151" t="s">
        <v>167</v>
      </c>
      <c r="D140" s="151" t="s">
        <v>142</v>
      </c>
      <c r="E140" s="152" t="s">
        <v>168</v>
      </c>
      <c r="F140" s="153" t="s">
        <v>169</v>
      </c>
      <c r="G140" s="154" t="s">
        <v>170</v>
      </c>
      <c r="H140" s="155">
        <v>4.4000000000000004</v>
      </c>
      <c r="I140" s="156"/>
      <c r="J140" s="157">
        <f t="shared" si="0"/>
        <v>0</v>
      </c>
      <c r="K140" s="158"/>
      <c r="L140" s="30"/>
      <c r="M140" s="159" t="s">
        <v>1</v>
      </c>
      <c r="N140" s="160" t="s">
        <v>37</v>
      </c>
      <c r="O140" s="58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146</v>
      </c>
      <c r="AT140" s="163" t="s">
        <v>142</v>
      </c>
      <c r="AU140" s="163" t="s">
        <v>78</v>
      </c>
      <c r="AY140" s="14" t="s">
        <v>141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4" t="s">
        <v>84</v>
      </c>
      <c r="BK140" s="164">
        <f t="shared" si="9"/>
        <v>0</v>
      </c>
      <c r="BL140" s="14" t="s">
        <v>146</v>
      </c>
      <c r="BM140" s="163" t="s">
        <v>171</v>
      </c>
    </row>
    <row r="141" spans="1:65" s="2" customFormat="1" ht="33" customHeight="1">
      <c r="A141" s="29"/>
      <c r="B141" s="150"/>
      <c r="C141" s="151" t="s">
        <v>172</v>
      </c>
      <c r="D141" s="151" t="s">
        <v>142</v>
      </c>
      <c r="E141" s="152" t="s">
        <v>173</v>
      </c>
      <c r="F141" s="153" t="s">
        <v>174</v>
      </c>
      <c r="G141" s="154" t="s">
        <v>157</v>
      </c>
      <c r="H141" s="155">
        <v>3</v>
      </c>
      <c r="I141" s="156"/>
      <c r="J141" s="157">
        <f t="shared" si="0"/>
        <v>0</v>
      </c>
      <c r="K141" s="158"/>
      <c r="L141" s="30"/>
      <c r="M141" s="159" t="s">
        <v>1</v>
      </c>
      <c r="N141" s="160" t="s">
        <v>37</v>
      </c>
      <c r="O141" s="58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146</v>
      </c>
      <c r="AT141" s="163" t="s">
        <v>142</v>
      </c>
      <c r="AU141" s="163" t="s">
        <v>78</v>
      </c>
      <c r="AY141" s="14" t="s">
        <v>141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4" t="s">
        <v>84</v>
      </c>
      <c r="BK141" s="164">
        <f t="shared" si="9"/>
        <v>0</v>
      </c>
      <c r="BL141" s="14" t="s">
        <v>146</v>
      </c>
      <c r="BM141" s="163" t="s">
        <v>175</v>
      </c>
    </row>
    <row r="142" spans="1:65" s="2" customFormat="1" ht="24.2" customHeight="1">
      <c r="A142" s="29"/>
      <c r="B142" s="150"/>
      <c r="C142" s="151" t="s">
        <v>176</v>
      </c>
      <c r="D142" s="151" t="s">
        <v>142</v>
      </c>
      <c r="E142" s="152" t="s">
        <v>177</v>
      </c>
      <c r="F142" s="153" t="s">
        <v>178</v>
      </c>
      <c r="G142" s="154" t="s">
        <v>157</v>
      </c>
      <c r="H142" s="155">
        <v>3</v>
      </c>
      <c r="I142" s="156"/>
      <c r="J142" s="157">
        <f t="shared" si="0"/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146</v>
      </c>
      <c r="AT142" s="163" t="s">
        <v>142</v>
      </c>
      <c r="AU142" s="163" t="s">
        <v>78</v>
      </c>
      <c r="AY142" s="14" t="s">
        <v>141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4" t="s">
        <v>84</v>
      </c>
      <c r="BK142" s="164">
        <f t="shared" si="9"/>
        <v>0</v>
      </c>
      <c r="BL142" s="14" t="s">
        <v>146</v>
      </c>
      <c r="BM142" s="163" t="s">
        <v>179</v>
      </c>
    </row>
    <row r="143" spans="1:65" s="2" customFormat="1" ht="24.2" customHeight="1">
      <c r="A143" s="29"/>
      <c r="B143" s="150"/>
      <c r="C143" s="151" t="s">
        <v>180</v>
      </c>
      <c r="D143" s="151" t="s">
        <v>142</v>
      </c>
      <c r="E143" s="152" t="s">
        <v>181</v>
      </c>
      <c r="F143" s="153" t="s">
        <v>182</v>
      </c>
      <c r="G143" s="154" t="s">
        <v>157</v>
      </c>
      <c r="H143" s="155">
        <v>3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146</v>
      </c>
      <c r="AT143" s="163" t="s">
        <v>142</v>
      </c>
      <c r="AU143" s="163" t="s">
        <v>78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146</v>
      </c>
      <c r="BM143" s="163" t="s">
        <v>183</v>
      </c>
    </row>
    <row r="144" spans="1:65" s="2" customFormat="1" ht="33" customHeight="1">
      <c r="A144" s="29"/>
      <c r="B144" s="150"/>
      <c r="C144" s="151" t="s">
        <v>184</v>
      </c>
      <c r="D144" s="151" t="s">
        <v>142</v>
      </c>
      <c r="E144" s="152" t="s">
        <v>185</v>
      </c>
      <c r="F144" s="153" t="s">
        <v>186</v>
      </c>
      <c r="G144" s="154" t="s">
        <v>187</v>
      </c>
      <c r="H144" s="155">
        <v>7.6</v>
      </c>
      <c r="I144" s="156"/>
      <c r="J144" s="157">
        <f t="shared" si="0"/>
        <v>0</v>
      </c>
      <c r="K144" s="158"/>
      <c r="L144" s="30"/>
      <c r="M144" s="159" t="s">
        <v>1</v>
      </c>
      <c r="N144" s="160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146</v>
      </c>
      <c r="AT144" s="163" t="s">
        <v>142</v>
      </c>
      <c r="AU144" s="163" t="s">
        <v>78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146</v>
      </c>
      <c r="BM144" s="163" t="s">
        <v>188</v>
      </c>
    </row>
    <row r="145" spans="1:65" s="2" customFormat="1" ht="16.5" customHeight="1">
      <c r="A145" s="29"/>
      <c r="B145" s="150"/>
      <c r="C145" s="151" t="s">
        <v>189</v>
      </c>
      <c r="D145" s="151" t="s">
        <v>142</v>
      </c>
      <c r="E145" s="152" t="s">
        <v>190</v>
      </c>
      <c r="F145" s="153" t="s">
        <v>191</v>
      </c>
      <c r="G145" s="154" t="s">
        <v>157</v>
      </c>
      <c r="H145" s="155">
        <v>2</v>
      </c>
      <c r="I145" s="156"/>
      <c r="J145" s="157">
        <f t="shared" si="0"/>
        <v>0</v>
      </c>
      <c r="K145" s="158"/>
      <c r="L145" s="30"/>
      <c r="M145" s="159" t="s">
        <v>1</v>
      </c>
      <c r="N145" s="160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146</v>
      </c>
      <c r="AT145" s="163" t="s">
        <v>142</v>
      </c>
      <c r="AU145" s="163" t="s">
        <v>78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146</v>
      </c>
      <c r="BM145" s="163" t="s">
        <v>192</v>
      </c>
    </row>
    <row r="146" spans="1:65" s="2" customFormat="1" ht="24.2" customHeight="1">
      <c r="A146" s="29"/>
      <c r="B146" s="150"/>
      <c r="C146" s="151" t="s">
        <v>193</v>
      </c>
      <c r="D146" s="151" t="s">
        <v>142</v>
      </c>
      <c r="E146" s="152" t="s">
        <v>194</v>
      </c>
      <c r="F146" s="153" t="s">
        <v>195</v>
      </c>
      <c r="G146" s="154" t="s">
        <v>170</v>
      </c>
      <c r="H146" s="155">
        <v>36</v>
      </c>
      <c r="I146" s="156"/>
      <c r="J146" s="157">
        <f t="shared" si="0"/>
        <v>0</v>
      </c>
      <c r="K146" s="158"/>
      <c r="L146" s="30"/>
      <c r="M146" s="159" t="s">
        <v>1</v>
      </c>
      <c r="N146" s="160" t="s">
        <v>37</v>
      </c>
      <c r="O146" s="58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146</v>
      </c>
      <c r="AT146" s="163" t="s">
        <v>142</v>
      </c>
      <c r="AU146" s="163" t="s">
        <v>78</v>
      </c>
      <c r="AY146" s="14" t="s">
        <v>141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4" t="s">
        <v>84</v>
      </c>
      <c r="BK146" s="164">
        <f t="shared" si="9"/>
        <v>0</v>
      </c>
      <c r="BL146" s="14" t="s">
        <v>146</v>
      </c>
      <c r="BM146" s="163" t="s">
        <v>196</v>
      </c>
    </row>
    <row r="147" spans="1:65" s="2" customFormat="1" ht="24.2" customHeight="1">
      <c r="A147" s="29"/>
      <c r="B147" s="150"/>
      <c r="C147" s="151" t="s">
        <v>197</v>
      </c>
      <c r="D147" s="151" t="s">
        <v>142</v>
      </c>
      <c r="E147" s="152" t="s">
        <v>198</v>
      </c>
      <c r="F147" s="153" t="s">
        <v>199</v>
      </c>
      <c r="G147" s="154" t="s">
        <v>170</v>
      </c>
      <c r="H147" s="155">
        <v>188</v>
      </c>
      <c r="I147" s="156"/>
      <c r="J147" s="157">
        <f t="shared" si="0"/>
        <v>0</v>
      </c>
      <c r="K147" s="158"/>
      <c r="L147" s="30"/>
      <c r="M147" s="159" t="s">
        <v>1</v>
      </c>
      <c r="N147" s="160" t="s">
        <v>37</v>
      </c>
      <c r="O147" s="58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146</v>
      </c>
      <c r="AT147" s="163" t="s">
        <v>142</v>
      </c>
      <c r="AU147" s="163" t="s">
        <v>78</v>
      </c>
      <c r="AY147" s="14" t="s">
        <v>141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4" t="s">
        <v>84</v>
      </c>
      <c r="BK147" s="164">
        <f t="shared" si="9"/>
        <v>0</v>
      </c>
      <c r="BL147" s="14" t="s">
        <v>146</v>
      </c>
      <c r="BM147" s="163" t="s">
        <v>200</v>
      </c>
    </row>
    <row r="148" spans="1:65" s="2" customFormat="1" ht="24.2" customHeight="1">
      <c r="A148" s="29"/>
      <c r="B148" s="150"/>
      <c r="C148" s="151" t="s">
        <v>201</v>
      </c>
      <c r="D148" s="151" t="s">
        <v>142</v>
      </c>
      <c r="E148" s="152" t="s">
        <v>202</v>
      </c>
      <c r="F148" s="153" t="s">
        <v>203</v>
      </c>
      <c r="G148" s="154" t="s">
        <v>170</v>
      </c>
      <c r="H148" s="155">
        <v>54</v>
      </c>
      <c r="I148" s="156"/>
      <c r="J148" s="157">
        <f t="shared" si="0"/>
        <v>0</v>
      </c>
      <c r="K148" s="158"/>
      <c r="L148" s="30"/>
      <c r="M148" s="159" t="s">
        <v>1</v>
      </c>
      <c r="N148" s="160" t="s">
        <v>37</v>
      </c>
      <c r="O148" s="58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146</v>
      </c>
      <c r="AT148" s="163" t="s">
        <v>142</v>
      </c>
      <c r="AU148" s="163" t="s">
        <v>78</v>
      </c>
      <c r="AY148" s="14" t="s">
        <v>141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4" t="s">
        <v>84</v>
      </c>
      <c r="BK148" s="164">
        <f t="shared" si="9"/>
        <v>0</v>
      </c>
      <c r="BL148" s="14" t="s">
        <v>146</v>
      </c>
      <c r="BM148" s="163" t="s">
        <v>204</v>
      </c>
    </row>
    <row r="149" spans="1:65" s="2" customFormat="1" ht="24.2" customHeight="1">
      <c r="A149" s="29"/>
      <c r="B149" s="150"/>
      <c r="C149" s="151" t="s">
        <v>205</v>
      </c>
      <c r="D149" s="151" t="s">
        <v>142</v>
      </c>
      <c r="E149" s="152" t="s">
        <v>206</v>
      </c>
      <c r="F149" s="153" t="s">
        <v>207</v>
      </c>
      <c r="G149" s="154" t="s">
        <v>170</v>
      </c>
      <c r="H149" s="155">
        <v>24</v>
      </c>
      <c r="I149" s="156"/>
      <c r="J149" s="157">
        <f t="shared" si="0"/>
        <v>0</v>
      </c>
      <c r="K149" s="158"/>
      <c r="L149" s="30"/>
      <c r="M149" s="159" t="s">
        <v>1</v>
      </c>
      <c r="N149" s="160" t="s">
        <v>37</v>
      </c>
      <c r="O149" s="58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146</v>
      </c>
      <c r="AT149" s="163" t="s">
        <v>142</v>
      </c>
      <c r="AU149" s="163" t="s">
        <v>78</v>
      </c>
      <c r="AY149" s="14" t="s">
        <v>141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4" t="s">
        <v>84</v>
      </c>
      <c r="BK149" s="164">
        <f t="shared" si="9"/>
        <v>0</v>
      </c>
      <c r="BL149" s="14" t="s">
        <v>146</v>
      </c>
      <c r="BM149" s="163" t="s">
        <v>208</v>
      </c>
    </row>
    <row r="150" spans="1:65" s="2" customFormat="1" ht="24.2" customHeight="1">
      <c r="A150" s="29"/>
      <c r="B150" s="150"/>
      <c r="C150" s="151" t="s">
        <v>209</v>
      </c>
      <c r="D150" s="151" t="s">
        <v>142</v>
      </c>
      <c r="E150" s="152" t="s">
        <v>210</v>
      </c>
      <c r="F150" s="153" t="s">
        <v>211</v>
      </c>
      <c r="G150" s="154" t="s">
        <v>157</v>
      </c>
      <c r="H150" s="155">
        <v>4</v>
      </c>
      <c r="I150" s="156"/>
      <c r="J150" s="157">
        <f t="shared" si="0"/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146</v>
      </c>
      <c r="AT150" s="163" t="s">
        <v>142</v>
      </c>
      <c r="AU150" s="163" t="s">
        <v>78</v>
      </c>
      <c r="AY150" s="14" t="s">
        <v>141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4" t="s">
        <v>84</v>
      </c>
      <c r="BK150" s="164">
        <f t="shared" si="9"/>
        <v>0</v>
      </c>
      <c r="BL150" s="14" t="s">
        <v>146</v>
      </c>
      <c r="BM150" s="163" t="s">
        <v>212</v>
      </c>
    </row>
    <row r="151" spans="1:65" s="2" customFormat="1" ht="16.5" customHeight="1">
      <c r="A151" s="29"/>
      <c r="B151" s="150"/>
      <c r="C151" s="151" t="s">
        <v>213</v>
      </c>
      <c r="D151" s="151" t="s">
        <v>142</v>
      </c>
      <c r="E151" s="152" t="s">
        <v>214</v>
      </c>
      <c r="F151" s="153" t="s">
        <v>215</v>
      </c>
      <c r="G151" s="154" t="s">
        <v>157</v>
      </c>
      <c r="H151" s="155">
        <v>17</v>
      </c>
      <c r="I151" s="156"/>
      <c r="J151" s="157">
        <f t="shared" si="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146</v>
      </c>
      <c r="AT151" s="163" t="s">
        <v>142</v>
      </c>
      <c r="AU151" s="163" t="s">
        <v>78</v>
      </c>
      <c r="AY151" s="14" t="s">
        <v>141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4" t="s">
        <v>84</v>
      </c>
      <c r="BK151" s="164">
        <f t="shared" si="9"/>
        <v>0</v>
      </c>
      <c r="BL151" s="14" t="s">
        <v>146</v>
      </c>
      <c r="BM151" s="163" t="s">
        <v>216</v>
      </c>
    </row>
    <row r="152" spans="1:65" s="2" customFormat="1" ht="16.5" customHeight="1">
      <c r="A152" s="29"/>
      <c r="B152" s="150"/>
      <c r="C152" s="151" t="s">
        <v>217</v>
      </c>
      <c r="D152" s="151" t="s">
        <v>142</v>
      </c>
      <c r="E152" s="152" t="s">
        <v>218</v>
      </c>
      <c r="F152" s="153" t="s">
        <v>219</v>
      </c>
      <c r="G152" s="154" t="s">
        <v>157</v>
      </c>
      <c r="H152" s="155">
        <v>28</v>
      </c>
      <c r="I152" s="156"/>
      <c r="J152" s="157">
        <f t="shared" si="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146</v>
      </c>
      <c r="AT152" s="163" t="s">
        <v>142</v>
      </c>
      <c r="AU152" s="163" t="s">
        <v>78</v>
      </c>
      <c r="AY152" s="14" t="s">
        <v>141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4" t="s">
        <v>84</v>
      </c>
      <c r="BK152" s="164">
        <f t="shared" si="9"/>
        <v>0</v>
      </c>
      <c r="BL152" s="14" t="s">
        <v>146</v>
      </c>
      <c r="BM152" s="163" t="s">
        <v>220</v>
      </c>
    </row>
    <row r="153" spans="1:65" s="2" customFormat="1" ht="16.5" customHeight="1">
      <c r="A153" s="29"/>
      <c r="B153" s="150"/>
      <c r="C153" s="151" t="s">
        <v>7</v>
      </c>
      <c r="D153" s="151" t="s">
        <v>142</v>
      </c>
      <c r="E153" s="152" t="s">
        <v>221</v>
      </c>
      <c r="F153" s="153" t="s">
        <v>222</v>
      </c>
      <c r="G153" s="154" t="s">
        <v>157</v>
      </c>
      <c r="H153" s="155">
        <v>6</v>
      </c>
      <c r="I153" s="156"/>
      <c r="J153" s="157">
        <f t="shared" si="0"/>
        <v>0</v>
      </c>
      <c r="K153" s="158"/>
      <c r="L153" s="30"/>
      <c r="M153" s="159" t="s">
        <v>1</v>
      </c>
      <c r="N153" s="160" t="s">
        <v>37</v>
      </c>
      <c r="O153" s="58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146</v>
      </c>
      <c r="AT153" s="163" t="s">
        <v>142</v>
      </c>
      <c r="AU153" s="163" t="s">
        <v>78</v>
      </c>
      <c r="AY153" s="14" t="s">
        <v>141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4" t="s">
        <v>84</v>
      </c>
      <c r="BK153" s="164">
        <f t="shared" si="9"/>
        <v>0</v>
      </c>
      <c r="BL153" s="14" t="s">
        <v>146</v>
      </c>
      <c r="BM153" s="163" t="s">
        <v>223</v>
      </c>
    </row>
    <row r="154" spans="1:65" s="2" customFormat="1" ht="16.5" customHeight="1">
      <c r="A154" s="29"/>
      <c r="B154" s="150"/>
      <c r="C154" s="151" t="s">
        <v>224</v>
      </c>
      <c r="D154" s="151" t="s">
        <v>142</v>
      </c>
      <c r="E154" s="152" t="s">
        <v>225</v>
      </c>
      <c r="F154" s="153" t="s">
        <v>226</v>
      </c>
      <c r="G154" s="154" t="s">
        <v>157</v>
      </c>
      <c r="H154" s="155">
        <v>3</v>
      </c>
      <c r="I154" s="156"/>
      <c r="J154" s="157">
        <f t="shared" si="0"/>
        <v>0</v>
      </c>
      <c r="K154" s="158"/>
      <c r="L154" s="30"/>
      <c r="M154" s="159" t="s">
        <v>1</v>
      </c>
      <c r="N154" s="160" t="s">
        <v>37</v>
      </c>
      <c r="O154" s="58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146</v>
      </c>
      <c r="AT154" s="163" t="s">
        <v>142</v>
      </c>
      <c r="AU154" s="163" t="s">
        <v>78</v>
      </c>
      <c r="AY154" s="14" t="s">
        <v>141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4" t="s">
        <v>84</v>
      </c>
      <c r="BK154" s="164">
        <f t="shared" si="9"/>
        <v>0</v>
      </c>
      <c r="BL154" s="14" t="s">
        <v>146</v>
      </c>
      <c r="BM154" s="163" t="s">
        <v>227</v>
      </c>
    </row>
    <row r="155" spans="1:65" s="2" customFormat="1" ht="24.2" customHeight="1">
      <c r="A155" s="29"/>
      <c r="B155" s="150"/>
      <c r="C155" s="151" t="s">
        <v>228</v>
      </c>
      <c r="D155" s="151" t="s">
        <v>142</v>
      </c>
      <c r="E155" s="152" t="s">
        <v>229</v>
      </c>
      <c r="F155" s="153" t="s">
        <v>230</v>
      </c>
      <c r="G155" s="154" t="s">
        <v>157</v>
      </c>
      <c r="H155" s="155">
        <v>12</v>
      </c>
      <c r="I155" s="156"/>
      <c r="J155" s="157">
        <f t="shared" si="0"/>
        <v>0</v>
      </c>
      <c r="K155" s="158"/>
      <c r="L155" s="30"/>
      <c r="M155" s="159" t="s">
        <v>1</v>
      </c>
      <c r="N155" s="160" t="s">
        <v>37</v>
      </c>
      <c r="O155" s="58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146</v>
      </c>
      <c r="AT155" s="163" t="s">
        <v>142</v>
      </c>
      <c r="AU155" s="163" t="s">
        <v>78</v>
      </c>
      <c r="AY155" s="14" t="s">
        <v>141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4" t="s">
        <v>84</v>
      </c>
      <c r="BK155" s="164">
        <f t="shared" si="9"/>
        <v>0</v>
      </c>
      <c r="BL155" s="14" t="s">
        <v>146</v>
      </c>
      <c r="BM155" s="163" t="s">
        <v>231</v>
      </c>
    </row>
    <row r="156" spans="1:65" s="2" customFormat="1" ht="33" customHeight="1">
      <c r="A156" s="29"/>
      <c r="B156" s="150"/>
      <c r="C156" s="151" t="s">
        <v>232</v>
      </c>
      <c r="D156" s="151" t="s">
        <v>142</v>
      </c>
      <c r="E156" s="152" t="s">
        <v>233</v>
      </c>
      <c r="F156" s="153" t="s">
        <v>234</v>
      </c>
      <c r="G156" s="154" t="s">
        <v>157</v>
      </c>
      <c r="H156" s="155">
        <v>6</v>
      </c>
      <c r="I156" s="156"/>
      <c r="J156" s="157">
        <f t="shared" si="0"/>
        <v>0</v>
      </c>
      <c r="K156" s="158"/>
      <c r="L156" s="30"/>
      <c r="M156" s="159" t="s">
        <v>1</v>
      </c>
      <c r="N156" s="160" t="s">
        <v>37</v>
      </c>
      <c r="O156" s="58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146</v>
      </c>
      <c r="AT156" s="163" t="s">
        <v>142</v>
      </c>
      <c r="AU156" s="163" t="s">
        <v>78</v>
      </c>
      <c r="AY156" s="14" t="s">
        <v>141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4" t="s">
        <v>84</v>
      </c>
      <c r="BK156" s="164">
        <f t="shared" si="9"/>
        <v>0</v>
      </c>
      <c r="BL156" s="14" t="s">
        <v>146</v>
      </c>
      <c r="BM156" s="163" t="s">
        <v>235</v>
      </c>
    </row>
    <row r="157" spans="1:65" s="2" customFormat="1" ht="24.2" customHeight="1">
      <c r="A157" s="29"/>
      <c r="B157" s="150"/>
      <c r="C157" s="151" t="s">
        <v>236</v>
      </c>
      <c r="D157" s="151" t="s">
        <v>142</v>
      </c>
      <c r="E157" s="152" t="s">
        <v>237</v>
      </c>
      <c r="F157" s="153" t="s">
        <v>238</v>
      </c>
      <c r="G157" s="154" t="s">
        <v>157</v>
      </c>
      <c r="H157" s="155">
        <v>4</v>
      </c>
      <c r="I157" s="156"/>
      <c r="J157" s="157">
        <f t="shared" si="0"/>
        <v>0</v>
      </c>
      <c r="K157" s="158"/>
      <c r="L157" s="30"/>
      <c r="M157" s="159" t="s">
        <v>1</v>
      </c>
      <c r="N157" s="160" t="s">
        <v>37</v>
      </c>
      <c r="O157" s="58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146</v>
      </c>
      <c r="AT157" s="163" t="s">
        <v>142</v>
      </c>
      <c r="AU157" s="163" t="s">
        <v>78</v>
      </c>
      <c r="AY157" s="14" t="s">
        <v>141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4" t="s">
        <v>84</v>
      </c>
      <c r="BK157" s="164">
        <f t="shared" si="9"/>
        <v>0</v>
      </c>
      <c r="BL157" s="14" t="s">
        <v>146</v>
      </c>
      <c r="BM157" s="163" t="s">
        <v>239</v>
      </c>
    </row>
    <row r="158" spans="1:65" s="2" customFormat="1" ht="24.2" customHeight="1">
      <c r="A158" s="29"/>
      <c r="B158" s="150"/>
      <c r="C158" s="151" t="s">
        <v>240</v>
      </c>
      <c r="D158" s="151" t="s">
        <v>142</v>
      </c>
      <c r="E158" s="152" t="s">
        <v>241</v>
      </c>
      <c r="F158" s="153" t="s">
        <v>242</v>
      </c>
      <c r="G158" s="154" t="s">
        <v>157</v>
      </c>
      <c r="H158" s="155">
        <v>4</v>
      </c>
      <c r="I158" s="156"/>
      <c r="J158" s="157">
        <f t="shared" si="0"/>
        <v>0</v>
      </c>
      <c r="K158" s="158"/>
      <c r="L158" s="30"/>
      <c r="M158" s="159" t="s">
        <v>1</v>
      </c>
      <c r="N158" s="160" t="s">
        <v>37</v>
      </c>
      <c r="O158" s="58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146</v>
      </c>
      <c r="AT158" s="163" t="s">
        <v>142</v>
      </c>
      <c r="AU158" s="163" t="s">
        <v>78</v>
      </c>
      <c r="AY158" s="14" t="s">
        <v>141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4" t="s">
        <v>84</v>
      </c>
      <c r="BK158" s="164">
        <f t="shared" si="9"/>
        <v>0</v>
      </c>
      <c r="BL158" s="14" t="s">
        <v>146</v>
      </c>
      <c r="BM158" s="163" t="s">
        <v>243</v>
      </c>
    </row>
    <row r="159" spans="1:65" s="2" customFormat="1" ht="33" customHeight="1">
      <c r="A159" s="29"/>
      <c r="B159" s="150"/>
      <c r="C159" s="151" t="s">
        <v>244</v>
      </c>
      <c r="D159" s="151" t="s">
        <v>142</v>
      </c>
      <c r="E159" s="152" t="s">
        <v>245</v>
      </c>
      <c r="F159" s="153" t="s">
        <v>246</v>
      </c>
      <c r="G159" s="154" t="s">
        <v>187</v>
      </c>
      <c r="H159" s="155">
        <v>1.806</v>
      </c>
      <c r="I159" s="156"/>
      <c r="J159" s="157">
        <f t="shared" si="0"/>
        <v>0</v>
      </c>
      <c r="K159" s="158"/>
      <c r="L159" s="30"/>
      <c r="M159" s="159" t="s">
        <v>1</v>
      </c>
      <c r="N159" s="160" t="s">
        <v>37</v>
      </c>
      <c r="O159" s="58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146</v>
      </c>
      <c r="AT159" s="163" t="s">
        <v>142</v>
      </c>
      <c r="AU159" s="163" t="s">
        <v>78</v>
      </c>
      <c r="AY159" s="14" t="s">
        <v>141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4" t="s">
        <v>84</v>
      </c>
      <c r="BK159" s="164">
        <f t="shared" si="9"/>
        <v>0</v>
      </c>
      <c r="BL159" s="14" t="s">
        <v>146</v>
      </c>
      <c r="BM159" s="163" t="s">
        <v>247</v>
      </c>
    </row>
    <row r="160" spans="1:65" s="2" customFormat="1" ht="24.2" customHeight="1">
      <c r="A160" s="29"/>
      <c r="B160" s="150"/>
      <c r="C160" s="151" t="s">
        <v>248</v>
      </c>
      <c r="D160" s="151" t="s">
        <v>142</v>
      </c>
      <c r="E160" s="152" t="s">
        <v>249</v>
      </c>
      <c r="F160" s="153" t="s">
        <v>250</v>
      </c>
      <c r="G160" s="154" t="s">
        <v>157</v>
      </c>
      <c r="H160" s="155">
        <v>12</v>
      </c>
      <c r="I160" s="156"/>
      <c r="J160" s="157">
        <f t="shared" si="0"/>
        <v>0</v>
      </c>
      <c r="K160" s="158"/>
      <c r="L160" s="30"/>
      <c r="M160" s="159" t="s">
        <v>1</v>
      </c>
      <c r="N160" s="160" t="s">
        <v>37</v>
      </c>
      <c r="O160" s="58"/>
      <c r="P160" s="161">
        <f t="shared" si="1"/>
        <v>0</v>
      </c>
      <c r="Q160" s="161">
        <v>0</v>
      </c>
      <c r="R160" s="161">
        <f t="shared" si="2"/>
        <v>0</v>
      </c>
      <c r="S160" s="161">
        <v>0</v>
      </c>
      <c r="T160" s="162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146</v>
      </c>
      <c r="AT160" s="163" t="s">
        <v>142</v>
      </c>
      <c r="AU160" s="163" t="s">
        <v>78</v>
      </c>
      <c r="AY160" s="14" t="s">
        <v>141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4" t="s">
        <v>84</v>
      </c>
      <c r="BK160" s="164">
        <f t="shared" si="9"/>
        <v>0</v>
      </c>
      <c r="BL160" s="14" t="s">
        <v>146</v>
      </c>
      <c r="BM160" s="163" t="s">
        <v>251</v>
      </c>
    </row>
    <row r="161" spans="1:65" s="2" customFormat="1" ht="24.2" customHeight="1">
      <c r="A161" s="29"/>
      <c r="B161" s="150"/>
      <c r="C161" s="151" t="s">
        <v>252</v>
      </c>
      <c r="D161" s="151" t="s">
        <v>142</v>
      </c>
      <c r="E161" s="152" t="s">
        <v>253</v>
      </c>
      <c r="F161" s="153" t="s">
        <v>254</v>
      </c>
      <c r="G161" s="154" t="s">
        <v>157</v>
      </c>
      <c r="H161" s="155">
        <v>9</v>
      </c>
      <c r="I161" s="156"/>
      <c r="J161" s="157">
        <f t="shared" si="0"/>
        <v>0</v>
      </c>
      <c r="K161" s="158"/>
      <c r="L161" s="30"/>
      <c r="M161" s="159" t="s">
        <v>1</v>
      </c>
      <c r="N161" s="160" t="s">
        <v>37</v>
      </c>
      <c r="O161" s="58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146</v>
      </c>
      <c r="AT161" s="163" t="s">
        <v>142</v>
      </c>
      <c r="AU161" s="163" t="s">
        <v>78</v>
      </c>
      <c r="AY161" s="14" t="s">
        <v>141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4" t="s">
        <v>84</v>
      </c>
      <c r="BK161" s="164">
        <f t="shared" si="9"/>
        <v>0</v>
      </c>
      <c r="BL161" s="14" t="s">
        <v>146</v>
      </c>
      <c r="BM161" s="163" t="s">
        <v>255</v>
      </c>
    </row>
    <row r="162" spans="1:65" s="2" customFormat="1" ht="24.2" customHeight="1">
      <c r="A162" s="29"/>
      <c r="B162" s="150"/>
      <c r="C162" s="151" t="s">
        <v>256</v>
      </c>
      <c r="D162" s="151" t="s">
        <v>142</v>
      </c>
      <c r="E162" s="152" t="s">
        <v>257</v>
      </c>
      <c r="F162" s="153" t="s">
        <v>258</v>
      </c>
      <c r="G162" s="154" t="s">
        <v>157</v>
      </c>
      <c r="H162" s="155">
        <v>4</v>
      </c>
      <c r="I162" s="156"/>
      <c r="J162" s="157">
        <f t="shared" si="0"/>
        <v>0</v>
      </c>
      <c r="K162" s="158"/>
      <c r="L162" s="30"/>
      <c r="M162" s="159" t="s">
        <v>1</v>
      </c>
      <c r="N162" s="160" t="s">
        <v>37</v>
      </c>
      <c r="O162" s="58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146</v>
      </c>
      <c r="AT162" s="163" t="s">
        <v>142</v>
      </c>
      <c r="AU162" s="163" t="s">
        <v>78</v>
      </c>
      <c r="AY162" s="14" t="s">
        <v>141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4" t="s">
        <v>84</v>
      </c>
      <c r="BK162" s="164">
        <f t="shared" si="9"/>
        <v>0</v>
      </c>
      <c r="BL162" s="14" t="s">
        <v>146</v>
      </c>
      <c r="BM162" s="163" t="s">
        <v>259</v>
      </c>
    </row>
    <row r="163" spans="1:65" s="2" customFormat="1" ht="24.2" customHeight="1">
      <c r="A163" s="29"/>
      <c r="B163" s="150"/>
      <c r="C163" s="151" t="s">
        <v>260</v>
      </c>
      <c r="D163" s="151" t="s">
        <v>142</v>
      </c>
      <c r="E163" s="152" t="s">
        <v>261</v>
      </c>
      <c r="F163" s="153" t="s">
        <v>262</v>
      </c>
      <c r="G163" s="154" t="s">
        <v>157</v>
      </c>
      <c r="H163" s="155">
        <v>11</v>
      </c>
      <c r="I163" s="156"/>
      <c r="J163" s="157">
        <f t="shared" si="0"/>
        <v>0</v>
      </c>
      <c r="K163" s="158"/>
      <c r="L163" s="30"/>
      <c r="M163" s="159" t="s">
        <v>1</v>
      </c>
      <c r="N163" s="160" t="s">
        <v>37</v>
      </c>
      <c r="O163" s="58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146</v>
      </c>
      <c r="AT163" s="163" t="s">
        <v>142</v>
      </c>
      <c r="AU163" s="163" t="s">
        <v>78</v>
      </c>
      <c r="AY163" s="14" t="s">
        <v>141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4" t="s">
        <v>84</v>
      </c>
      <c r="BK163" s="164">
        <f t="shared" si="9"/>
        <v>0</v>
      </c>
      <c r="BL163" s="14" t="s">
        <v>146</v>
      </c>
      <c r="BM163" s="163" t="s">
        <v>263</v>
      </c>
    </row>
    <row r="164" spans="1:65" s="2" customFormat="1" ht="21.75" customHeight="1">
      <c r="A164" s="29"/>
      <c r="B164" s="150"/>
      <c r="C164" s="151" t="s">
        <v>264</v>
      </c>
      <c r="D164" s="151" t="s">
        <v>142</v>
      </c>
      <c r="E164" s="152" t="s">
        <v>265</v>
      </c>
      <c r="F164" s="153" t="s">
        <v>266</v>
      </c>
      <c r="G164" s="154" t="s">
        <v>157</v>
      </c>
      <c r="H164" s="155">
        <v>13</v>
      </c>
      <c r="I164" s="156"/>
      <c r="J164" s="157">
        <f t="shared" si="0"/>
        <v>0</v>
      </c>
      <c r="K164" s="158"/>
      <c r="L164" s="30"/>
      <c r="M164" s="159" t="s">
        <v>1</v>
      </c>
      <c r="N164" s="160" t="s">
        <v>37</v>
      </c>
      <c r="O164" s="58"/>
      <c r="P164" s="161">
        <f t="shared" si="1"/>
        <v>0</v>
      </c>
      <c r="Q164" s="161">
        <v>0</v>
      </c>
      <c r="R164" s="161">
        <f t="shared" si="2"/>
        <v>0</v>
      </c>
      <c r="S164" s="161">
        <v>0</v>
      </c>
      <c r="T164" s="162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146</v>
      </c>
      <c r="AT164" s="163" t="s">
        <v>142</v>
      </c>
      <c r="AU164" s="163" t="s">
        <v>78</v>
      </c>
      <c r="AY164" s="14" t="s">
        <v>141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4" t="s">
        <v>84</v>
      </c>
      <c r="BK164" s="164">
        <f t="shared" si="9"/>
        <v>0</v>
      </c>
      <c r="BL164" s="14" t="s">
        <v>146</v>
      </c>
      <c r="BM164" s="163" t="s">
        <v>267</v>
      </c>
    </row>
    <row r="165" spans="1:65" s="2" customFormat="1" ht="37.9" customHeight="1">
      <c r="A165" s="29"/>
      <c r="B165" s="150"/>
      <c r="C165" s="151" t="s">
        <v>268</v>
      </c>
      <c r="D165" s="151" t="s">
        <v>142</v>
      </c>
      <c r="E165" s="152" t="s">
        <v>269</v>
      </c>
      <c r="F165" s="153" t="s">
        <v>270</v>
      </c>
      <c r="G165" s="154" t="s">
        <v>157</v>
      </c>
      <c r="H165" s="155">
        <v>4</v>
      </c>
      <c r="I165" s="156"/>
      <c r="J165" s="157">
        <f t="shared" si="0"/>
        <v>0</v>
      </c>
      <c r="K165" s="158"/>
      <c r="L165" s="30"/>
      <c r="M165" s="159" t="s">
        <v>1</v>
      </c>
      <c r="N165" s="160" t="s">
        <v>37</v>
      </c>
      <c r="O165" s="58"/>
      <c r="P165" s="161">
        <f t="shared" si="1"/>
        <v>0</v>
      </c>
      <c r="Q165" s="161">
        <v>0</v>
      </c>
      <c r="R165" s="161">
        <f t="shared" si="2"/>
        <v>0</v>
      </c>
      <c r="S165" s="161">
        <v>0</v>
      </c>
      <c r="T165" s="162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146</v>
      </c>
      <c r="AT165" s="163" t="s">
        <v>142</v>
      </c>
      <c r="AU165" s="163" t="s">
        <v>78</v>
      </c>
      <c r="AY165" s="14" t="s">
        <v>141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4" t="s">
        <v>84</v>
      </c>
      <c r="BK165" s="164">
        <f t="shared" si="9"/>
        <v>0</v>
      </c>
      <c r="BL165" s="14" t="s">
        <v>146</v>
      </c>
      <c r="BM165" s="163" t="s">
        <v>271</v>
      </c>
    </row>
    <row r="166" spans="1:65" s="2" customFormat="1" ht="24.2" customHeight="1">
      <c r="A166" s="29"/>
      <c r="B166" s="150"/>
      <c r="C166" s="151" t="s">
        <v>272</v>
      </c>
      <c r="D166" s="151" t="s">
        <v>142</v>
      </c>
      <c r="E166" s="152" t="s">
        <v>273</v>
      </c>
      <c r="F166" s="153" t="s">
        <v>274</v>
      </c>
      <c r="G166" s="154" t="s">
        <v>157</v>
      </c>
      <c r="H166" s="155">
        <v>8</v>
      </c>
      <c r="I166" s="156"/>
      <c r="J166" s="157">
        <f t="shared" si="0"/>
        <v>0</v>
      </c>
      <c r="K166" s="158"/>
      <c r="L166" s="30"/>
      <c r="M166" s="159" t="s">
        <v>1</v>
      </c>
      <c r="N166" s="160" t="s">
        <v>37</v>
      </c>
      <c r="O166" s="58"/>
      <c r="P166" s="161">
        <f t="shared" si="1"/>
        <v>0</v>
      </c>
      <c r="Q166" s="161">
        <v>0</v>
      </c>
      <c r="R166" s="161">
        <f t="shared" si="2"/>
        <v>0</v>
      </c>
      <c r="S166" s="161">
        <v>0</v>
      </c>
      <c r="T166" s="162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146</v>
      </c>
      <c r="AT166" s="163" t="s">
        <v>142</v>
      </c>
      <c r="AU166" s="163" t="s">
        <v>78</v>
      </c>
      <c r="AY166" s="14" t="s">
        <v>141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4" t="s">
        <v>84</v>
      </c>
      <c r="BK166" s="164">
        <f t="shared" si="9"/>
        <v>0</v>
      </c>
      <c r="BL166" s="14" t="s">
        <v>146</v>
      </c>
      <c r="BM166" s="163" t="s">
        <v>275</v>
      </c>
    </row>
    <row r="167" spans="1:65" s="2" customFormat="1" ht="16.5" customHeight="1">
      <c r="A167" s="29"/>
      <c r="B167" s="150"/>
      <c r="C167" s="151" t="s">
        <v>276</v>
      </c>
      <c r="D167" s="151" t="s">
        <v>142</v>
      </c>
      <c r="E167" s="152" t="s">
        <v>277</v>
      </c>
      <c r="F167" s="153" t="s">
        <v>278</v>
      </c>
      <c r="G167" s="154" t="s">
        <v>157</v>
      </c>
      <c r="H167" s="155">
        <v>2</v>
      </c>
      <c r="I167" s="156"/>
      <c r="J167" s="157">
        <f t="shared" si="0"/>
        <v>0</v>
      </c>
      <c r="K167" s="158"/>
      <c r="L167" s="30"/>
      <c r="M167" s="159" t="s">
        <v>1</v>
      </c>
      <c r="N167" s="160" t="s">
        <v>37</v>
      </c>
      <c r="O167" s="58"/>
      <c r="P167" s="161">
        <f t="shared" si="1"/>
        <v>0</v>
      </c>
      <c r="Q167" s="161">
        <v>0</v>
      </c>
      <c r="R167" s="161">
        <f t="shared" si="2"/>
        <v>0</v>
      </c>
      <c r="S167" s="161">
        <v>0</v>
      </c>
      <c r="T167" s="162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146</v>
      </c>
      <c r="AT167" s="163" t="s">
        <v>142</v>
      </c>
      <c r="AU167" s="163" t="s">
        <v>78</v>
      </c>
      <c r="AY167" s="14" t="s">
        <v>141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4" t="s">
        <v>84</v>
      </c>
      <c r="BK167" s="164">
        <f t="shared" si="9"/>
        <v>0</v>
      </c>
      <c r="BL167" s="14" t="s">
        <v>146</v>
      </c>
      <c r="BM167" s="163" t="s">
        <v>279</v>
      </c>
    </row>
    <row r="168" spans="1:65" s="2" customFormat="1" ht="24.2" customHeight="1">
      <c r="A168" s="29"/>
      <c r="B168" s="150"/>
      <c r="C168" s="151" t="s">
        <v>280</v>
      </c>
      <c r="D168" s="151" t="s">
        <v>142</v>
      </c>
      <c r="E168" s="152" t="s">
        <v>281</v>
      </c>
      <c r="F168" s="153" t="s">
        <v>282</v>
      </c>
      <c r="G168" s="154" t="s">
        <v>187</v>
      </c>
      <c r="H168" s="155">
        <v>0.47</v>
      </c>
      <c r="I168" s="156"/>
      <c r="J168" s="157">
        <f t="shared" si="0"/>
        <v>0</v>
      </c>
      <c r="K168" s="158"/>
      <c r="L168" s="30"/>
      <c r="M168" s="159" t="s">
        <v>1</v>
      </c>
      <c r="N168" s="160" t="s">
        <v>37</v>
      </c>
      <c r="O168" s="58"/>
      <c r="P168" s="161">
        <f t="shared" si="1"/>
        <v>0</v>
      </c>
      <c r="Q168" s="161">
        <v>0</v>
      </c>
      <c r="R168" s="161">
        <f t="shared" si="2"/>
        <v>0</v>
      </c>
      <c r="S168" s="161">
        <v>0</v>
      </c>
      <c r="T168" s="162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146</v>
      </c>
      <c r="AT168" s="163" t="s">
        <v>142</v>
      </c>
      <c r="AU168" s="163" t="s">
        <v>78</v>
      </c>
      <c r="AY168" s="14" t="s">
        <v>141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4" t="s">
        <v>84</v>
      </c>
      <c r="BK168" s="164">
        <f t="shared" si="9"/>
        <v>0</v>
      </c>
      <c r="BL168" s="14" t="s">
        <v>146</v>
      </c>
      <c r="BM168" s="163" t="s">
        <v>283</v>
      </c>
    </row>
    <row r="169" spans="1:65" s="2" customFormat="1" ht="16.5" customHeight="1">
      <c r="A169" s="29"/>
      <c r="B169" s="150"/>
      <c r="C169" s="151" t="s">
        <v>284</v>
      </c>
      <c r="D169" s="151" t="s">
        <v>142</v>
      </c>
      <c r="E169" s="152" t="s">
        <v>285</v>
      </c>
      <c r="F169" s="153" t="s">
        <v>286</v>
      </c>
      <c r="G169" s="154" t="s">
        <v>287</v>
      </c>
      <c r="H169" s="155">
        <v>6</v>
      </c>
      <c r="I169" s="156"/>
      <c r="J169" s="157">
        <f t="shared" si="0"/>
        <v>0</v>
      </c>
      <c r="K169" s="158"/>
      <c r="L169" s="30"/>
      <c r="M169" s="159" t="s">
        <v>1</v>
      </c>
      <c r="N169" s="160" t="s">
        <v>37</v>
      </c>
      <c r="O169" s="58"/>
      <c r="P169" s="161">
        <f t="shared" si="1"/>
        <v>0</v>
      </c>
      <c r="Q169" s="161">
        <v>0</v>
      </c>
      <c r="R169" s="161">
        <f t="shared" si="2"/>
        <v>0</v>
      </c>
      <c r="S169" s="161">
        <v>0</v>
      </c>
      <c r="T169" s="162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146</v>
      </c>
      <c r="AT169" s="163" t="s">
        <v>142</v>
      </c>
      <c r="AU169" s="163" t="s">
        <v>78</v>
      </c>
      <c r="AY169" s="14" t="s">
        <v>141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4" t="s">
        <v>84</v>
      </c>
      <c r="BK169" s="164">
        <f t="shared" si="9"/>
        <v>0</v>
      </c>
      <c r="BL169" s="14" t="s">
        <v>146</v>
      </c>
      <c r="BM169" s="163" t="s">
        <v>288</v>
      </c>
    </row>
    <row r="170" spans="1:65" s="2" customFormat="1" ht="33" customHeight="1">
      <c r="A170" s="29"/>
      <c r="B170" s="150"/>
      <c r="C170" s="151" t="s">
        <v>289</v>
      </c>
      <c r="D170" s="151" t="s">
        <v>142</v>
      </c>
      <c r="E170" s="152" t="s">
        <v>290</v>
      </c>
      <c r="F170" s="153" t="s">
        <v>291</v>
      </c>
      <c r="G170" s="154" t="s">
        <v>292</v>
      </c>
      <c r="H170" s="155">
        <v>157</v>
      </c>
      <c r="I170" s="156"/>
      <c r="J170" s="157">
        <f t="shared" si="0"/>
        <v>0</v>
      </c>
      <c r="K170" s="158"/>
      <c r="L170" s="30"/>
      <c r="M170" s="159" t="s">
        <v>1</v>
      </c>
      <c r="N170" s="160" t="s">
        <v>37</v>
      </c>
      <c r="O170" s="58"/>
      <c r="P170" s="161">
        <f t="shared" si="1"/>
        <v>0</v>
      </c>
      <c r="Q170" s="161">
        <v>0</v>
      </c>
      <c r="R170" s="161">
        <f t="shared" si="2"/>
        <v>0</v>
      </c>
      <c r="S170" s="161">
        <v>0</v>
      </c>
      <c r="T170" s="162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146</v>
      </c>
      <c r="AT170" s="163" t="s">
        <v>142</v>
      </c>
      <c r="AU170" s="163" t="s">
        <v>78</v>
      </c>
      <c r="AY170" s="14" t="s">
        <v>141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4" t="s">
        <v>84</v>
      </c>
      <c r="BK170" s="164">
        <f t="shared" si="9"/>
        <v>0</v>
      </c>
      <c r="BL170" s="14" t="s">
        <v>146</v>
      </c>
      <c r="BM170" s="163" t="s">
        <v>293</v>
      </c>
    </row>
    <row r="171" spans="1:65" s="2" customFormat="1" ht="24.2" customHeight="1">
      <c r="A171" s="29"/>
      <c r="B171" s="150"/>
      <c r="C171" s="151" t="s">
        <v>294</v>
      </c>
      <c r="D171" s="151" t="s">
        <v>142</v>
      </c>
      <c r="E171" s="152" t="s">
        <v>295</v>
      </c>
      <c r="F171" s="153" t="s">
        <v>296</v>
      </c>
      <c r="G171" s="154" t="s">
        <v>297</v>
      </c>
      <c r="H171" s="155">
        <v>1</v>
      </c>
      <c r="I171" s="156"/>
      <c r="J171" s="157">
        <f t="shared" si="0"/>
        <v>0</v>
      </c>
      <c r="K171" s="158"/>
      <c r="L171" s="30"/>
      <c r="M171" s="159" t="s">
        <v>1</v>
      </c>
      <c r="N171" s="160" t="s">
        <v>37</v>
      </c>
      <c r="O171" s="58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146</v>
      </c>
      <c r="AT171" s="163" t="s">
        <v>142</v>
      </c>
      <c r="AU171" s="163" t="s">
        <v>78</v>
      </c>
      <c r="AY171" s="14" t="s">
        <v>141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4" t="s">
        <v>84</v>
      </c>
      <c r="BK171" s="164">
        <f t="shared" si="9"/>
        <v>0</v>
      </c>
      <c r="BL171" s="14" t="s">
        <v>146</v>
      </c>
      <c r="BM171" s="163" t="s">
        <v>298</v>
      </c>
    </row>
    <row r="172" spans="1:65" s="12" customFormat="1" ht="22.9" customHeight="1">
      <c r="B172" s="139"/>
      <c r="D172" s="140" t="s">
        <v>70</v>
      </c>
      <c r="E172" s="165" t="s">
        <v>299</v>
      </c>
      <c r="F172" s="165" t="s">
        <v>299</v>
      </c>
      <c r="I172" s="142"/>
      <c r="J172" s="166">
        <f>BK172</f>
        <v>0</v>
      </c>
      <c r="L172" s="139"/>
      <c r="M172" s="144"/>
      <c r="N172" s="145"/>
      <c r="O172" s="145"/>
      <c r="P172" s="146">
        <f>SUM(P173:P189)</f>
        <v>0</v>
      </c>
      <c r="Q172" s="145"/>
      <c r="R172" s="146">
        <f>SUM(R173:R189)</f>
        <v>0</v>
      </c>
      <c r="S172" s="145"/>
      <c r="T172" s="147">
        <f>SUM(T173:T189)</f>
        <v>0</v>
      </c>
      <c r="AR172" s="140" t="s">
        <v>78</v>
      </c>
      <c r="AT172" s="148" t="s">
        <v>70</v>
      </c>
      <c r="AU172" s="148" t="s">
        <v>78</v>
      </c>
      <c r="AY172" s="140" t="s">
        <v>141</v>
      </c>
      <c r="BK172" s="149">
        <f>SUM(BK173:BK189)</f>
        <v>0</v>
      </c>
    </row>
    <row r="173" spans="1:65" s="2" customFormat="1" ht="16.5" customHeight="1">
      <c r="A173" s="29"/>
      <c r="B173" s="150"/>
      <c r="C173" s="167" t="s">
        <v>300</v>
      </c>
      <c r="D173" s="167" t="s">
        <v>301</v>
      </c>
      <c r="E173" s="168" t="s">
        <v>302</v>
      </c>
      <c r="F173" s="169" t="s">
        <v>303</v>
      </c>
      <c r="G173" s="170" t="s">
        <v>157</v>
      </c>
      <c r="H173" s="171">
        <v>2</v>
      </c>
      <c r="I173" s="172"/>
      <c r="J173" s="173">
        <f t="shared" ref="J173:J189" si="10">ROUND(I173*H173,2)</f>
        <v>0</v>
      </c>
      <c r="K173" s="174"/>
      <c r="L173" s="175"/>
      <c r="M173" s="176" t="s">
        <v>1</v>
      </c>
      <c r="N173" s="177" t="s">
        <v>37</v>
      </c>
      <c r="O173" s="58"/>
      <c r="P173" s="161">
        <f t="shared" ref="P173:P189" si="11">O173*H173</f>
        <v>0</v>
      </c>
      <c r="Q173" s="161">
        <v>0</v>
      </c>
      <c r="R173" s="161">
        <f t="shared" ref="R173:R189" si="12">Q173*H173</f>
        <v>0</v>
      </c>
      <c r="S173" s="161">
        <v>0</v>
      </c>
      <c r="T173" s="162">
        <f t="shared" ref="T173:T189" si="1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172</v>
      </c>
      <c r="AT173" s="163" t="s">
        <v>301</v>
      </c>
      <c r="AU173" s="163" t="s">
        <v>84</v>
      </c>
      <c r="AY173" s="14" t="s">
        <v>141</v>
      </c>
      <c r="BE173" s="164">
        <f t="shared" ref="BE173:BE189" si="14">IF(N173="základná",J173,0)</f>
        <v>0</v>
      </c>
      <c r="BF173" s="164">
        <f t="shared" ref="BF173:BF189" si="15">IF(N173="znížená",J173,0)</f>
        <v>0</v>
      </c>
      <c r="BG173" s="164">
        <f t="shared" ref="BG173:BG189" si="16">IF(N173="zákl. prenesená",J173,0)</f>
        <v>0</v>
      </c>
      <c r="BH173" s="164">
        <f t="shared" ref="BH173:BH189" si="17">IF(N173="zníž. prenesená",J173,0)</f>
        <v>0</v>
      </c>
      <c r="BI173" s="164">
        <f t="shared" ref="BI173:BI189" si="18">IF(N173="nulová",J173,0)</f>
        <v>0</v>
      </c>
      <c r="BJ173" s="14" t="s">
        <v>84</v>
      </c>
      <c r="BK173" s="164">
        <f t="shared" ref="BK173:BK189" si="19">ROUND(I173*H173,2)</f>
        <v>0</v>
      </c>
      <c r="BL173" s="14" t="s">
        <v>146</v>
      </c>
      <c r="BM173" s="163" t="s">
        <v>304</v>
      </c>
    </row>
    <row r="174" spans="1:65" s="2" customFormat="1" ht="16.5" customHeight="1">
      <c r="A174" s="29"/>
      <c r="B174" s="150"/>
      <c r="C174" s="167" t="s">
        <v>305</v>
      </c>
      <c r="D174" s="167" t="s">
        <v>301</v>
      </c>
      <c r="E174" s="168" t="s">
        <v>306</v>
      </c>
      <c r="F174" s="169" t="s">
        <v>307</v>
      </c>
      <c r="G174" s="170" t="s">
        <v>157</v>
      </c>
      <c r="H174" s="171">
        <v>2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37</v>
      </c>
      <c r="O174" s="58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172</v>
      </c>
      <c r="AT174" s="163" t="s">
        <v>301</v>
      </c>
      <c r="AU174" s="163" t="s">
        <v>84</v>
      </c>
      <c r="AY174" s="14" t="s">
        <v>141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4" t="s">
        <v>84</v>
      </c>
      <c r="BK174" s="164">
        <f t="shared" si="19"/>
        <v>0</v>
      </c>
      <c r="BL174" s="14" t="s">
        <v>146</v>
      </c>
      <c r="BM174" s="163" t="s">
        <v>308</v>
      </c>
    </row>
    <row r="175" spans="1:65" s="2" customFormat="1" ht="16.5" customHeight="1">
      <c r="A175" s="29"/>
      <c r="B175" s="150"/>
      <c r="C175" s="167" t="s">
        <v>309</v>
      </c>
      <c r="D175" s="167" t="s">
        <v>301</v>
      </c>
      <c r="E175" s="168" t="s">
        <v>310</v>
      </c>
      <c r="F175" s="169" t="s">
        <v>311</v>
      </c>
      <c r="G175" s="170" t="s">
        <v>157</v>
      </c>
      <c r="H175" s="171">
        <v>4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37</v>
      </c>
      <c r="O175" s="58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172</v>
      </c>
      <c r="AT175" s="163" t="s">
        <v>301</v>
      </c>
      <c r="AU175" s="163" t="s">
        <v>84</v>
      </c>
      <c r="AY175" s="14" t="s">
        <v>141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4" t="s">
        <v>84</v>
      </c>
      <c r="BK175" s="164">
        <f t="shared" si="19"/>
        <v>0</v>
      </c>
      <c r="BL175" s="14" t="s">
        <v>146</v>
      </c>
      <c r="BM175" s="163" t="s">
        <v>312</v>
      </c>
    </row>
    <row r="176" spans="1:65" s="2" customFormat="1" ht="16.5" customHeight="1">
      <c r="A176" s="29"/>
      <c r="B176" s="150"/>
      <c r="C176" s="167" t="s">
        <v>313</v>
      </c>
      <c r="D176" s="167" t="s">
        <v>301</v>
      </c>
      <c r="E176" s="168" t="s">
        <v>314</v>
      </c>
      <c r="F176" s="169" t="s">
        <v>315</v>
      </c>
      <c r="G176" s="170" t="s">
        <v>157</v>
      </c>
      <c r="H176" s="171">
        <v>2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37</v>
      </c>
      <c r="O176" s="58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172</v>
      </c>
      <c r="AT176" s="163" t="s">
        <v>301</v>
      </c>
      <c r="AU176" s="163" t="s">
        <v>84</v>
      </c>
      <c r="AY176" s="14" t="s">
        <v>141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4" t="s">
        <v>84</v>
      </c>
      <c r="BK176" s="164">
        <f t="shared" si="19"/>
        <v>0</v>
      </c>
      <c r="BL176" s="14" t="s">
        <v>146</v>
      </c>
      <c r="BM176" s="163" t="s">
        <v>316</v>
      </c>
    </row>
    <row r="177" spans="1:65" s="2" customFormat="1" ht="24.2" customHeight="1">
      <c r="A177" s="29"/>
      <c r="B177" s="150"/>
      <c r="C177" s="167" t="s">
        <v>317</v>
      </c>
      <c r="D177" s="167" t="s">
        <v>301</v>
      </c>
      <c r="E177" s="168" t="s">
        <v>318</v>
      </c>
      <c r="F177" s="169" t="s">
        <v>319</v>
      </c>
      <c r="G177" s="170" t="s">
        <v>157</v>
      </c>
      <c r="H177" s="171">
        <v>2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37</v>
      </c>
      <c r="O177" s="58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172</v>
      </c>
      <c r="AT177" s="163" t="s">
        <v>301</v>
      </c>
      <c r="AU177" s="163" t="s">
        <v>84</v>
      </c>
      <c r="AY177" s="14" t="s">
        <v>141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4" t="s">
        <v>84</v>
      </c>
      <c r="BK177" s="164">
        <f t="shared" si="19"/>
        <v>0</v>
      </c>
      <c r="BL177" s="14" t="s">
        <v>146</v>
      </c>
      <c r="BM177" s="163" t="s">
        <v>320</v>
      </c>
    </row>
    <row r="178" spans="1:65" s="2" customFormat="1" ht="24.2" customHeight="1">
      <c r="A178" s="29"/>
      <c r="B178" s="150"/>
      <c r="C178" s="167" t="s">
        <v>321</v>
      </c>
      <c r="D178" s="167" t="s">
        <v>301</v>
      </c>
      <c r="E178" s="168" t="s">
        <v>322</v>
      </c>
      <c r="F178" s="169" t="s">
        <v>323</v>
      </c>
      <c r="G178" s="170" t="s">
        <v>157</v>
      </c>
      <c r="H178" s="171">
        <v>2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37</v>
      </c>
      <c r="O178" s="58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172</v>
      </c>
      <c r="AT178" s="163" t="s">
        <v>301</v>
      </c>
      <c r="AU178" s="163" t="s">
        <v>84</v>
      </c>
      <c r="AY178" s="14" t="s">
        <v>141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4" t="s">
        <v>84</v>
      </c>
      <c r="BK178" s="164">
        <f t="shared" si="19"/>
        <v>0</v>
      </c>
      <c r="BL178" s="14" t="s">
        <v>146</v>
      </c>
      <c r="BM178" s="163" t="s">
        <v>324</v>
      </c>
    </row>
    <row r="179" spans="1:65" s="2" customFormat="1" ht="24.2" customHeight="1">
      <c r="A179" s="29"/>
      <c r="B179" s="150"/>
      <c r="C179" s="167" t="s">
        <v>325</v>
      </c>
      <c r="D179" s="167" t="s">
        <v>301</v>
      </c>
      <c r="E179" s="168" t="s">
        <v>326</v>
      </c>
      <c r="F179" s="169" t="s">
        <v>327</v>
      </c>
      <c r="G179" s="170" t="s">
        <v>157</v>
      </c>
      <c r="H179" s="171">
        <v>2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37</v>
      </c>
      <c r="O179" s="58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172</v>
      </c>
      <c r="AT179" s="163" t="s">
        <v>301</v>
      </c>
      <c r="AU179" s="163" t="s">
        <v>84</v>
      </c>
      <c r="AY179" s="14" t="s">
        <v>141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4" t="s">
        <v>84</v>
      </c>
      <c r="BK179" s="164">
        <f t="shared" si="19"/>
        <v>0</v>
      </c>
      <c r="BL179" s="14" t="s">
        <v>146</v>
      </c>
      <c r="BM179" s="163" t="s">
        <v>328</v>
      </c>
    </row>
    <row r="180" spans="1:65" s="2" customFormat="1" ht="33" customHeight="1">
      <c r="A180" s="29"/>
      <c r="B180" s="150"/>
      <c r="C180" s="167" t="s">
        <v>329</v>
      </c>
      <c r="D180" s="167" t="s">
        <v>301</v>
      </c>
      <c r="E180" s="168" t="s">
        <v>330</v>
      </c>
      <c r="F180" s="169" t="s">
        <v>331</v>
      </c>
      <c r="G180" s="170" t="s">
        <v>332</v>
      </c>
      <c r="H180" s="171">
        <v>2</v>
      </c>
      <c r="I180" s="172"/>
      <c r="J180" s="173">
        <f t="shared" si="10"/>
        <v>0</v>
      </c>
      <c r="K180" s="174"/>
      <c r="L180" s="175"/>
      <c r="M180" s="176" t="s">
        <v>1</v>
      </c>
      <c r="N180" s="177" t="s">
        <v>37</v>
      </c>
      <c r="O180" s="58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172</v>
      </c>
      <c r="AT180" s="163" t="s">
        <v>301</v>
      </c>
      <c r="AU180" s="163" t="s">
        <v>84</v>
      </c>
      <c r="AY180" s="14" t="s">
        <v>141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4" t="s">
        <v>84</v>
      </c>
      <c r="BK180" s="164">
        <f t="shared" si="19"/>
        <v>0</v>
      </c>
      <c r="BL180" s="14" t="s">
        <v>146</v>
      </c>
      <c r="BM180" s="163" t="s">
        <v>333</v>
      </c>
    </row>
    <row r="181" spans="1:65" s="2" customFormat="1" ht="24.2" customHeight="1">
      <c r="A181" s="29"/>
      <c r="B181" s="150"/>
      <c r="C181" s="167" t="s">
        <v>334</v>
      </c>
      <c r="D181" s="167" t="s">
        <v>301</v>
      </c>
      <c r="E181" s="168" t="s">
        <v>335</v>
      </c>
      <c r="F181" s="169" t="s">
        <v>336</v>
      </c>
      <c r="G181" s="170" t="s">
        <v>157</v>
      </c>
      <c r="H181" s="171">
        <v>24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37</v>
      </c>
      <c r="O181" s="58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172</v>
      </c>
      <c r="AT181" s="163" t="s">
        <v>301</v>
      </c>
      <c r="AU181" s="163" t="s">
        <v>84</v>
      </c>
      <c r="AY181" s="14" t="s">
        <v>141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4" t="s">
        <v>84</v>
      </c>
      <c r="BK181" s="164">
        <f t="shared" si="19"/>
        <v>0</v>
      </c>
      <c r="BL181" s="14" t="s">
        <v>146</v>
      </c>
      <c r="BM181" s="163" t="s">
        <v>337</v>
      </c>
    </row>
    <row r="182" spans="1:65" s="2" customFormat="1" ht="21.75" customHeight="1">
      <c r="A182" s="29"/>
      <c r="B182" s="150"/>
      <c r="C182" s="167" t="s">
        <v>338</v>
      </c>
      <c r="D182" s="167" t="s">
        <v>301</v>
      </c>
      <c r="E182" s="168" t="s">
        <v>339</v>
      </c>
      <c r="F182" s="169" t="s">
        <v>340</v>
      </c>
      <c r="G182" s="170" t="s">
        <v>157</v>
      </c>
      <c r="H182" s="171">
        <v>8</v>
      </c>
      <c r="I182" s="172"/>
      <c r="J182" s="173">
        <f t="shared" si="10"/>
        <v>0</v>
      </c>
      <c r="K182" s="174"/>
      <c r="L182" s="175"/>
      <c r="M182" s="176" t="s">
        <v>1</v>
      </c>
      <c r="N182" s="177" t="s">
        <v>37</v>
      </c>
      <c r="O182" s="58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172</v>
      </c>
      <c r="AT182" s="163" t="s">
        <v>301</v>
      </c>
      <c r="AU182" s="163" t="s">
        <v>84</v>
      </c>
      <c r="AY182" s="14" t="s">
        <v>141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4" t="s">
        <v>84</v>
      </c>
      <c r="BK182" s="164">
        <f t="shared" si="19"/>
        <v>0</v>
      </c>
      <c r="BL182" s="14" t="s">
        <v>146</v>
      </c>
      <c r="BM182" s="163" t="s">
        <v>341</v>
      </c>
    </row>
    <row r="183" spans="1:65" s="2" customFormat="1" ht="24.2" customHeight="1">
      <c r="A183" s="29"/>
      <c r="B183" s="150"/>
      <c r="C183" s="151" t="s">
        <v>342</v>
      </c>
      <c r="D183" s="151" t="s">
        <v>142</v>
      </c>
      <c r="E183" s="152" t="s">
        <v>343</v>
      </c>
      <c r="F183" s="153" t="s">
        <v>344</v>
      </c>
      <c r="G183" s="154" t="s">
        <v>287</v>
      </c>
      <c r="H183" s="155">
        <v>8</v>
      </c>
      <c r="I183" s="156"/>
      <c r="J183" s="157">
        <f t="shared" si="10"/>
        <v>0</v>
      </c>
      <c r="K183" s="158"/>
      <c r="L183" s="30"/>
      <c r="M183" s="159" t="s">
        <v>1</v>
      </c>
      <c r="N183" s="160" t="s">
        <v>37</v>
      </c>
      <c r="O183" s="58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146</v>
      </c>
      <c r="AT183" s="163" t="s">
        <v>142</v>
      </c>
      <c r="AU183" s="163" t="s">
        <v>84</v>
      </c>
      <c r="AY183" s="14" t="s">
        <v>141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4" t="s">
        <v>84</v>
      </c>
      <c r="BK183" s="164">
        <f t="shared" si="19"/>
        <v>0</v>
      </c>
      <c r="BL183" s="14" t="s">
        <v>146</v>
      </c>
      <c r="BM183" s="163" t="s">
        <v>345</v>
      </c>
    </row>
    <row r="184" spans="1:65" s="2" customFormat="1" ht="24.2" customHeight="1">
      <c r="A184" s="29"/>
      <c r="B184" s="150"/>
      <c r="C184" s="151" t="s">
        <v>346</v>
      </c>
      <c r="D184" s="151" t="s">
        <v>142</v>
      </c>
      <c r="E184" s="152" t="s">
        <v>347</v>
      </c>
      <c r="F184" s="153" t="s">
        <v>348</v>
      </c>
      <c r="G184" s="154" t="s">
        <v>157</v>
      </c>
      <c r="H184" s="155">
        <v>2</v>
      </c>
      <c r="I184" s="156"/>
      <c r="J184" s="157">
        <f t="shared" si="10"/>
        <v>0</v>
      </c>
      <c r="K184" s="158"/>
      <c r="L184" s="30"/>
      <c r="M184" s="159" t="s">
        <v>1</v>
      </c>
      <c r="N184" s="160" t="s">
        <v>37</v>
      </c>
      <c r="O184" s="58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146</v>
      </c>
      <c r="AT184" s="163" t="s">
        <v>142</v>
      </c>
      <c r="AU184" s="163" t="s">
        <v>84</v>
      </c>
      <c r="AY184" s="14" t="s">
        <v>141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4" t="s">
        <v>84</v>
      </c>
      <c r="BK184" s="164">
        <f t="shared" si="19"/>
        <v>0</v>
      </c>
      <c r="BL184" s="14" t="s">
        <v>146</v>
      </c>
      <c r="BM184" s="163" t="s">
        <v>349</v>
      </c>
    </row>
    <row r="185" spans="1:65" s="2" customFormat="1" ht="16.5" customHeight="1">
      <c r="A185" s="29"/>
      <c r="B185" s="150"/>
      <c r="C185" s="151" t="s">
        <v>350</v>
      </c>
      <c r="D185" s="151" t="s">
        <v>142</v>
      </c>
      <c r="E185" s="152" t="s">
        <v>351</v>
      </c>
      <c r="F185" s="153" t="s">
        <v>352</v>
      </c>
      <c r="G185" s="154" t="s">
        <v>332</v>
      </c>
      <c r="H185" s="155">
        <v>1</v>
      </c>
      <c r="I185" s="156"/>
      <c r="J185" s="157">
        <f t="shared" si="10"/>
        <v>0</v>
      </c>
      <c r="K185" s="158"/>
      <c r="L185" s="30"/>
      <c r="M185" s="159" t="s">
        <v>1</v>
      </c>
      <c r="N185" s="160" t="s">
        <v>37</v>
      </c>
      <c r="O185" s="58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146</v>
      </c>
      <c r="AT185" s="163" t="s">
        <v>142</v>
      </c>
      <c r="AU185" s="163" t="s">
        <v>84</v>
      </c>
      <c r="AY185" s="14" t="s">
        <v>141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4" t="s">
        <v>84</v>
      </c>
      <c r="BK185" s="164">
        <f t="shared" si="19"/>
        <v>0</v>
      </c>
      <c r="BL185" s="14" t="s">
        <v>146</v>
      </c>
      <c r="BM185" s="163" t="s">
        <v>353</v>
      </c>
    </row>
    <row r="186" spans="1:65" s="2" customFormat="1" ht="16.5" customHeight="1">
      <c r="A186" s="29"/>
      <c r="B186" s="150"/>
      <c r="C186" s="151" t="s">
        <v>354</v>
      </c>
      <c r="D186" s="151" t="s">
        <v>142</v>
      </c>
      <c r="E186" s="152" t="s">
        <v>355</v>
      </c>
      <c r="F186" s="153" t="s">
        <v>356</v>
      </c>
      <c r="G186" s="154" t="s">
        <v>157</v>
      </c>
      <c r="H186" s="155">
        <v>2</v>
      </c>
      <c r="I186" s="156"/>
      <c r="J186" s="157">
        <f t="shared" si="10"/>
        <v>0</v>
      </c>
      <c r="K186" s="158"/>
      <c r="L186" s="30"/>
      <c r="M186" s="159" t="s">
        <v>1</v>
      </c>
      <c r="N186" s="160" t="s">
        <v>37</v>
      </c>
      <c r="O186" s="58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146</v>
      </c>
      <c r="AT186" s="163" t="s">
        <v>142</v>
      </c>
      <c r="AU186" s="163" t="s">
        <v>84</v>
      </c>
      <c r="AY186" s="14" t="s">
        <v>141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4" t="s">
        <v>84</v>
      </c>
      <c r="BK186" s="164">
        <f t="shared" si="19"/>
        <v>0</v>
      </c>
      <c r="BL186" s="14" t="s">
        <v>146</v>
      </c>
      <c r="BM186" s="163" t="s">
        <v>357</v>
      </c>
    </row>
    <row r="187" spans="1:65" s="2" customFormat="1" ht="16.5" customHeight="1">
      <c r="A187" s="29"/>
      <c r="B187" s="150"/>
      <c r="C187" s="167" t="s">
        <v>358</v>
      </c>
      <c r="D187" s="167" t="s">
        <v>301</v>
      </c>
      <c r="E187" s="168" t="s">
        <v>359</v>
      </c>
      <c r="F187" s="169" t="s">
        <v>360</v>
      </c>
      <c r="G187" s="170" t="s">
        <v>157</v>
      </c>
      <c r="H187" s="171">
        <v>2</v>
      </c>
      <c r="I187" s="172"/>
      <c r="J187" s="173">
        <f t="shared" si="10"/>
        <v>0</v>
      </c>
      <c r="K187" s="174"/>
      <c r="L187" s="175"/>
      <c r="M187" s="176" t="s">
        <v>1</v>
      </c>
      <c r="N187" s="177" t="s">
        <v>37</v>
      </c>
      <c r="O187" s="58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172</v>
      </c>
      <c r="AT187" s="163" t="s">
        <v>301</v>
      </c>
      <c r="AU187" s="163" t="s">
        <v>84</v>
      </c>
      <c r="AY187" s="14" t="s">
        <v>141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4" t="s">
        <v>84</v>
      </c>
      <c r="BK187" s="164">
        <f t="shared" si="19"/>
        <v>0</v>
      </c>
      <c r="BL187" s="14" t="s">
        <v>146</v>
      </c>
      <c r="BM187" s="163" t="s">
        <v>361</v>
      </c>
    </row>
    <row r="188" spans="1:65" s="2" customFormat="1" ht="16.5" customHeight="1">
      <c r="A188" s="29"/>
      <c r="B188" s="150"/>
      <c r="C188" s="167" t="s">
        <v>362</v>
      </c>
      <c r="D188" s="167" t="s">
        <v>301</v>
      </c>
      <c r="E188" s="168" t="s">
        <v>363</v>
      </c>
      <c r="F188" s="169" t="s">
        <v>364</v>
      </c>
      <c r="G188" s="170" t="s">
        <v>157</v>
      </c>
      <c r="H188" s="171">
        <v>1</v>
      </c>
      <c r="I188" s="172"/>
      <c r="J188" s="173">
        <f t="shared" si="10"/>
        <v>0</v>
      </c>
      <c r="K188" s="174"/>
      <c r="L188" s="175"/>
      <c r="M188" s="176" t="s">
        <v>1</v>
      </c>
      <c r="N188" s="177" t="s">
        <v>37</v>
      </c>
      <c r="O188" s="58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172</v>
      </c>
      <c r="AT188" s="163" t="s">
        <v>301</v>
      </c>
      <c r="AU188" s="163" t="s">
        <v>84</v>
      </c>
      <c r="AY188" s="14" t="s">
        <v>141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4" t="s">
        <v>84</v>
      </c>
      <c r="BK188" s="164">
        <f t="shared" si="19"/>
        <v>0</v>
      </c>
      <c r="BL188" s="14" t="s">
        <v>146</v>
      </c>
      <c r="BM188" s="163" t="s">
        <v>365</v>
      </c>
    </row>
    <row r="189" spans="1:65" s="2" customFormat="1" ht="16.5" customHeight="1">
      <c r="A189" s="29"/>
      <c r="B189" s="150"/>
      <c r="C189" s="151" t="s">
        <v>366</v>
      </c>
      <c r="D189" s="151" t="s">
        <v>142</v>
      </c>
      <c r="E189" s="152" t="s">
        <v>367</v>
      </c>
      <c r="F189" s="153" t="s">
        <v>368</v>
      </c>
      <c r="G189" s="154" t="s">
        <v>332</v>
      </c>
      <c r="H189" s="155">
        <v>3</v>
      </c>
      <c r="I189" s="156"/>
      <c r="J189" s="157">
        <f t="shared" si="10"/>
        <v>0</v>
      </c>
      <c r="K189" s="158"/>
      <c r="L189" s="30"/>
      <c r="M189" s="159" t="s">
        <v>1</v>
      </c>
      <c r="N189" s="160" t="s">
        <v>37</v>
      </c>
      <c r="O189" s="58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146</v>
      </c>
      <c r="AT189" s="163" t="s">
        <v>142</v>
      </c>
      <c r="AU189" s="163" t="s">
        <v>84</v>
      </c>
      <c r="AY189" s="14" t="s">
        <v>141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4" t="s">
        <v>84</v>
      </c>
      <c r="BK189" s="164">
        <f t="shared" si="19"/>
        <v>0</v>
      </c>
      <c r="BL189" s="14" t="s">
        <v>146</v>
      </c>
      <c r="BM189" s="163" t="s">
        <v>369</v>
      </c>
    </row>
    <row r="190" spans="1:65" s="12" customFormat="1" ht="22.9" customHeight="1">
      <c r="B190" s="139"/>
      <c r="D190" s="140" t="s">
        <v>70</v>
      </c>
      <c r="E190" s="165" t="s">
        <v>370</v>
      </c>
      <c r="F190" s="165" t="s">
        <v>371</v>
      </c>
      <c r="I190" s="142"/>
      <c r="J190" s="166">
        <f>BK190</f>
        <v>0</v>
      </c>
      <c r="L190" s="139"/>
      <c r="M190" s="144"/>
      <c r="N190" s="145"/>
      <c r="O190" s="145"/>
      <c r="P190" s="146">
        <f>SUM(P191:P215)</f>
        <v>0</v>
      </c>
      <c r="Q190" s="145"/>
      <c r="R190" s="146">
        <f>SUM(R191:R215)</f>
        <v>0</v>
      </c>
      <c r="S190" s="145"/>
      <c r="T190" s="147">
        <f>SUM(T191:T215)</f>
        <v>0</v>
      </c>
      <c r="AR190" s="140" t="s">
        <v>84</v>
      </c>
      <c r="AT190" s="148" t="s">
        <v>70</v>
      </c>
      <c r="AU190" s="148" t="s">
        <v>78</v>
      </c>
      <c r="AY190" s="140" t="s">
        <v>141</v>
      </c>
      <c r="BK190" s="149">
        <f>SUM(BK191:BK215)</f>
        <v>0</v>
      </c>
    </row>
    <row r="191" spans="1:65" s="2" customFormat="1" ht="21.75" customHeight="1">
      <c r="A191" s="29"/>
      <c r="B191" s="150"/>
      <c r="C191" s="167" t="s">
        <v>372</v>
      </c>
      <c r="D191" s="167" t="s">
        <v>301</v>
      </c>
      <c r="E191" s="168" t="s">
        <v>373</v>
      </c>
      <c r="F191" s="169" t="s">
        <v>374</v>
      </c>
      <c r="G191" s="170" t="s">
        <v>375</v>
      </c>
      <c r="H191" s="171">
        <v>6</v>
      </c>
      <c r="I191" s="172"/>
      <c r="J191" s="173">
        <f t="shared" ref="J191:J215" si="20">ROUND(I191*H191,2)</f>
        <v>0</v>
      </c>
      <c r="K191" s="174"/>
      <c r="L191" s="175"/>
      <c r="M191" s="176" t="s">
        <v>1</v>
      </c>
      <c r="N191" s="177" t="s">
        <v>37</v>
      </c>
      <c r="O191" s="58"/>
      <c r="P191" s="161">
        <f t="shared" ref="P191:P215" si="21">O191*H191</f>
        <v>0</v>
      </c>
      <c r="Q191" s="161">
        <v>0</v>
      </c>
      <c r="R191" s="161">
        <f t="shared" ref="R191:R215" si="22">Q191*H191</f>
        <v>0</v>
      </c>
      <c r="S191" s="161">
        <v>0</v>
      </c>
      <c r="T191" s="162">
        <f t="shared" ref="T191:T215" si="23"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268</v>
      </c>
      <c r="AT191" s="163" t="s">
        <v>301</v>
      </c>
      <c r="AU191" s="163" t="s">
        <v>84</v>
      </c>
      <c r="AY191" s="14" t="s">
        <v>141</v>
      </c>
      <c r="BE191" s="164">
        <f t="shared" ref="BE191:BE215" si="24">IF(N191="základná",J191,0)</f>
        <v>0</v>
      </c>
      <c r="BF191" s="164">
        <f t="shared" ref="BF191:BF215" si="25">IF(N191="znížená",J191,0)</f>
        <v>0</v>
      </c>
      <c r="BG191" s="164">
        <f t="shared" ref="BG191:BG215" si="26">IF(N191="zákl. prenesená",J191,0)</f>
        <v>0</v>
      </c>
      <c r="BH191" s="164">
        <f t="shared" ref="BH191:BH215" si="27">IF(N191="zníž. prenesená",J191,0)</f>
        <v>0</v>
      </c>
      <c r="BI191" s="164">
        <f t="shared" ref="BI191:BI215" si="28">IF(N191="nulová",J191,0)</f>
        <v>0</v>
      </c>
      <c r="BJ191" s="14" t="s">
        <v>84</v>
      </c>
      <c r="BK191" s="164">
        <f t="shared" ref="BK191:BK215" si="29">ROUND(I191*H191,2)</f>
        <v>0</v>
      </c>
      <c r="BL191" s="14" t="s">
        <v>205</v>
      </c>
      <c r="BM191" s="163" t="s">
        <v>376</v>
      </c>
    </row>
    <row r="192" spans="1:65" s="2" customFormat="1" ht="21.75" customHeight="1">
      <c r="A192" s="29"/>
      <c r="B192" s="150"/>
      <c r="C192" s="167" t="s">
        <v>377</v>
      </c>
      <c r="D192" s="167" t="s">
        <v>301</v>
      </c>
      <c r="E192" s="168" t="s">
        <v>378</v>
      </c>
      <c r="F192" s="169" t="s">
        <v>379</v>
      </c>
      <c r="G192" s="170" t="s">
        <v>375</v>
      </c>
      <c r="H192" s="171">
        <v>6</v>
      </c>
      <c r="I192" s="172"/>
      <c r="J192" s="173">
        <f t="shared" si="20"/>
        <v>0</v>
      </c>
      <c r="K192" s="174"/>
      <c r="L192" s="175"/>
      <c r="M192" s="176" t="s">
        <v>1</v>
      </c>
      <c r="N192" s="177" t="s">
        <v>37</v>
      </c>
      <c r="O192" s="58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268</v>
      </c>
      <c r="AT192" s="163" t="s">
        <v>301</v>
      </c>
      <c r="AU192" s="163" t="s">
        <v>84</v>
      </c>
      <c r="AY192" s="14" t="s">
        <v>141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4" t="s">
        <v>84</v>
      </c>
      <c r="BK192" s="164">
        <f t="shared" si="29"/>
        <v>0</v>
      </c>
      <c r="BL192" s="14" t="s">
        <v>205</v>
      </c>
      <c r="BM192" s="163" t="s">
        <v>380</v>
      </c>
    </row>
    <row r="193" spans="1:65" s="2" customFormat="1" ht="21.75" customHeight="1">
      <c r="A193" s="29"/>
      <c r="B193" s="150"/>
      <c r="C193" s="167" t="s">
        <v>381</v>
      </c>
      <c r="D193" s="167" t="s">
        <v>301</v>
      </c>
      <c r="E193" s="168" t="s">
        <v>382</v>
      </c>
      <c r="F193" s="169" t="s">
        <v>383</v>
      </c>
      <c r="G193" s="170" t="s">
        <v>375</v>
      </c>
      <c r="H193" s="171">
        <v>12</v>
      </c>
      <c r="I193" s="172"/>
      <c r="J193" s="173">
        <f t="shared" si="20"/>
        <v>0</v>
      </c>
      <c r="K193" s="174"/>
      <c r="L193" s="175"/>
      <c r="M193" s="176" t="s">
        <v>1</v>
      </c>
      <c r="N193" s="177" t="s">
        <v>37</v>
      </c>
      <c r="O193" s="58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268</v>
      </c>
      <c r="AT193" s="163" t="s">
        <v>301</v>
      </c>
      <c r="AU193" s="163" t="s">
        <v>84</v>
      </c>
      <c r="AY193" s="14" t="s">
        <v>141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4" t="s">
        <v>84</v>
      </c>
      <c r="BK193" s="164">
        <f t="shared" si="29"/>
        <v>0</v>
      </c>
      <c r="BL193" s="14" t="s">
        <v>205</v>
      </c>
      <c r="BM193" s="163" t="s">
        <v>384</v>
      </c>
    </row>
    <row r="194" spans="1:65" s="2" customFormat="1" ht="21.75" customHeight="1">
      <c r="A194" s="29"/>
      <c r="B194" s="150"/>
      <c r="C194" s="167" t="s">
        <v>385</v>
      </c>
      <c r="D194" s="167" t="s">
        <v>301</v>
      </c>
      <c r="E194" s="168" t="s">
        <v>386</v>
      </c>
      <c r="F194" s="169" t="s">
        <v>387</v>
      </c>
      <c r="G194" s="170" t="s">
        <v>375</v>
      </c>
      <c r="H194" s="171">
        <v>24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37</v>
      </c>
      <c r="O194" s="58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268</v>
      </c>
      <c r="AT194" s="163" t="s">
        <v>301</v>
      </c>
      <c r="AU194" s="163" t="s">
        <v>84</v>
      </c>
      <c r="AY194" s="14" t="s">
        <v>141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4" t="s">
        <v>84</v>
      </c>
      <c r="BK194" s="164">
        <f t="shared" si="29"/>
        <v>0</v>
      </c>
      <c r="BL194" s="14" t="s">
        <v>205</v>
      </c>
      <c r="BM194" s="163" t="s">
        <v>388</v>
      </c>
    </row>
    <row r="195" spans="1:65" s="2" customFormat="1" ht="21.75" customHeight="1">
      <c r="A195" s="29"/>
      <c r="B195" s="150"/>
      <c r="C195" s="167" t="s">
        <v>389</v>
      </c>
      <c r="D195" s="167" t="s">
        <v>301</v>
      </c>
      <c r="E195" s="168" t="s">
        <v>390</v>
      </c>
      <c r="F195" s="169" t="s">
        <v>391</v>
      </c>
      <c r="G195" s="170" t="s">
        <v>375</v>
      </c>
      <c r="H195" s="171">
        <v>28</v>
      </c>
      <c r="I195" s="172"/>
      <c r="J195" s="173">
        <f t="shared" si="20"/>
        <v>0</v>
      </c>
      <c r="K195" s="174"/>
      <c r="L195" s="175"/>
      <c r="M195" s="176" t="s">
        <v>1</v>
      </c>
      <c r="N195" s="177" t="s">
        <v>37</v>
      </c>
      <c r="O195" s="58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268</v>
      </c>
      <c r="AT195" s="163" t="s">
        <v>301</v>
      </c>
      <c r="AU195" s="163" t="s">
        <v>84</v>
      </c>
      <c r="AY195" s="14" t="s">
        <v>141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4" t="s">
        <v>84</v>
      </c>
      <c r="BK195" s="164">
        <f t="shared" si="29"/>
        <v>0</v>
      </c>
      <c r="BL195" s="14" t="s">
        <v>205</v>
      </c>
      <c r="BM195" s="163" t="s">
        <v>392</v>
      </c>
    </row>
    <row r="196" spans="1:65" s="2" customFormat="1" ht="21.75" customHeight="1">
      <c r="A196" s="29"/>
      <c r="B196" s="150"/>
      <c r="C196" s="167" t="s">
        <v>393</v>
      </c>
      <c r="D196" s="167" t="s">
        <v>301</v>
      </c>
      <c r="E196" s="168" t="s">
        <v>394</v>
      </c>
      <c r="F196" s="169" t="s">
        <v>395</v>
      </c>
      <c r="G196" s="170" t="s">
        <v>375</v>
      </c>
      <c r="H196" s="171">
        <v>96</v>
      </c>
      <c r="I196" s="172"/>
      <c r="J196" s="173">
        <f t="shared" si="20"/>
        <v>0</v>
      </c>
      <c r="K196" s="174"/>
      <c r="L196" s="175"/>
      <c r="M196" s="176" t="s">
        <v>1</v>
      </c>
      <c r="N196" s="177" t="s">
        <v>37</v>
      </c>
      <c r="O196" s="58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268</v>
      </c>
      <c r="AT196" s="163" t="s">
        <v>301</v>
      </c>
      <c r="AU196" s="163" t="s">
        <v>84</v>
      </c>
      <c r="AY196" s="14" t="s">
        <v>141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4" t="s">
        <v>84</v>
      </c>
      <c r="BK196" s="164">
        <f t="shared" si="29"/>
        <v>0</v>
      </c>
      <c r="BL196" s="14" t="s">
        <v>205</v>
      </c>
      <c r="BM196" s="163" t="s">
        <v>396</v>
      </c>
    </row>
    <row r="197" spans="1:65" s="2" customFormat="1" ht="21.75" customHeight="1">
      <c r="A197" s="29"/>
      <c r="B197" s="150"/>
      <c r="C197" s="167" t="s">
        <v>397</v>
      </c>
      <c r="D197" s="167" t="s">
        <v>301</v>
      </c>
      <c r="E197" s="168" t="s">
        <v>398</v>
      </c>
      <c r="F197" s="169" t="s">
        <v>399</v>
      </c>
      <c r="G197" s="170" t="s">
        <v>375</v>
      </c>
      <c r="H197" s="171">
        <v>54</v>
      </c>
      <c r="I197" s="172"/>
      <c r="J197" s="173">
        <f t="shared" si="20"/>
        <v>0</v>
      </c>
      <c r="K197" s="174"/>
      <c r="L197" s="175"/>
      <c r="M197" s="176" t="s">
        <v>1</v>
      </c>
      <c r="N197" s="177" t="s">
        <v>37</v>
      </c>
      <c r="O197" s="58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268</v>
      </c>
      <c r="AT197" s="163" t="s">
        <v>301</v>
      </c>
      <c r="AU197" s="163" t="s">
        <v>84</v>
      </c>
      <c r="AY197" s="14" t="s">
        <v>141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4" t="s">
        <v>84</v>
      </c>
      <c r="BK197" s="164">
        <f t="shared" si="29"/>
        <v>0</v>
      </c>
      <c r="BL197" s="14" t="s">
        <v>205</v>
      </c>
      <c r="BM197" s="163" t="s">
        <v>400</v>
      </c>
    </row>
    <row r="198" spans="1:65" s="2" customFormat="1" ht="21.75" customHeight="1">
      <c r="A198" s="29"/>
      <c r="B198" s="150"/>
      <c r="C198" s="167" t="s">
        <v>401</v>
      </c>
      <c r="D198" s="167" t="s">
        <v>301</v>
      </c>
      <c r="E198" s="168" t="s">
        <v>402</v>
      </c>
      <c r="F198" s="169" t="s">
        <v>403</v>
      </c>
      <c r="G198" s="170" t="s">
        <v>375</v>
      </c>
      <c r="H198" s="171">
        <v>24</v>
      </c>
      <c r="I198" s="172"/>
      <c r="J198" s="173">
        <f t="shared" si="20"/>
        <v>0</v>
      </c>
      <c r="K198" s="174"/>
      <c r="L198" s="175"/>
      <c r="M198" s="176" t="s">
        <v>1</v>
      </c>
      <c r="N198" s="177" t="s">
        <v>37</v>
      </c>
      <c r="O198" s="58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268</v>
      </c>
      <c r="AT198" s="163" t="s">
        <v>301</v>
      </c>
      <c r="AU198" s="163" t="s">
        <v>84</v>
      </c>
      <c r="AY198" s="14" t="s">
        <v>141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4" t="s">
        <v>84</v>
      </c>
      <c r="BK198" s="164">
        <f t="shared" si="29"/>
        <v>0</v>
      </c>
      <c r="BL198" s="14" t="s">
        <v>205</v>
      </c>
      <c r="BM198" s="163" t="s">
        <v>404</v>
      </c>
    </row>
    <row r="199" spans="1:65" s="2" customFormat="1" ht="21.75" customHeight="1">
      <c r="A199" s="29"/>
      <c r="B199" s="150"/>
      <c r="C199" s="167" t="s">
        <v>405</v>
      </c>
      <c r="D199" s="167" t="s">
        <v>301</v>
      </c>
      <c r="E199" s="168" t="s">
        <v>406</v>
      </c>
      <c r="F199" s="169" t="s">
        <v>407</v>
      </c>
      <c r="G199" s="170" t="s">
        <v>375</v>
      </c>
      <c r="H199" s="171">
        <v>8</v>
      </c>
      <c r="I199" s="172"/>
      <c r="J199" s="173">
        <f t="shared" si="20"/>
        <v>0</v>
      </c>
      <c r="K199" s="174"/>
      <c r="L199" s="175"/>
      <c r="M199" s="176" t="s">
        <v>1</v>
      </c>
      <c r="N199" s="177" t="s">
        <v>37</v>
      </c>
      <c r="O199" s="58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3" t="s">
        <v>268</v>
      </c>
      <c r="AT199" s="163" t="s">
        <v>301</v>
      </c>
      <c r="AU199" s="163" t="s">
        <v>84</v>
      </c>
      <c r="AY199" s="14" t="s">
        <v>141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4" t="s">
        <v>84</v>
      </c>
      <c r="BK199" s="164">
        <f t="shared" si="29"/>
        <v>0</v>
      </c>
      <c r="BL199" s="14" t="s">
        <v>205</v>
      </c>
      <c r="BM199" s="163" t="s">
        <v>408</v>
      </c>
    </row>
    <row r="200" spans="1:65" s="2" customFormat="1" ht="16.5" customHeight="1">
      <c r="A200" s="29"/>
      <c r="B200" s="150"/>
      <c r="C200" s="167" t="s">
        <v>409</v>
      </c>
      <c r="D200" s="167" t="s">
        <v>301</v>
      </c>
      <c r="E200" s="168" t="s">
        <v>410</v>
      </c>
      <c r="F200" s="169" t="s">
        <v>411</v>
      </c>
      <c r="G200" s="170" t="s">
        <v>375</v>
      </c>
      <c r="H200" s="171">
        <v>250</v>
      </c>
      <c r="I200" s="172"/>
      <c r="J200" s="173">
        <f t="shared" si="20"/>
        <v>0</v>
      </c>
      <c r="K200" s="174"/>
      <c r="L200" s="175"/>
      <c r="M200" s="176" t="s">
        <v>1</v>
      </c>
      <c r="N200" s="177" t="s">
        <v>37</v>
      </c>
      <c r="O200" s="58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3" t="s">
        <v>268</v>
      </c>
      <c r="AT200" s="163" t="s">
        <v>301</v>
      </c>
      <c r="AU200" s="163" t="s">
        <v>84</v>
      </c>
      <c r="AY200" s="14" t="s">
        <v>141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4" t="s">
        <v>84</v>
      </c>
      <c r="BK200" s="164">
        <f t="shared" si="29"/>
        <v>0</v>
      </c>
      <c r="BL200" s="14" t="s">
        <v>205</v>
      </c>
      <c r="BM200" s="163" t="s">
        <v>412</v>
      </c>
    </row>
    <row r="201" spans="1:65" s="2" customFormat="1" ht="16.5" customHeight="1">
      <c r="A201" s="29"/>
      <c r="B201" s="150"/>
      <c r="C201" s="167" t="s">
        <v>413</v>
      </c>
      <c r="D201" s="167" t="s">
        <v>301</v>
      </c>
      <c r="E201" s="168" t="s">
        <v>414</v>
      </c>
      <c r="F201" s="169" t="s">
        <v>415</v>
      </c>
      <c r="G201" s="170" t="s">
        <v>292</v>
      </c>
      <c r="H201" s="171">
        <v>25</v>
      </c>
      <c r="I201" s="172"/>
      <c r="J201" s="173">
        <f t="shared" si="20"/>
        <v>0</v>
      </c>
      <c r="K201" s="174"/>
      <c r="L201" s="175"/>
      <c r="M201" s="176" t="s">
        <v>1</v>
      </c>
      <c r="N201" s="177" t="s">
        <v>37</v>
      </c>
      <c r="O201" s="58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268</v>
      </c>
      <c r="AT201" s="163" t="s">
        <v>301</v>
      </c>
      <c r="AU201" s="163" t="s">
        <v>84</v>
      </c>
      <c r="AY201" s="14" t="s">
        <v>141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4" t="s">
        <v>84</v>
      </c>
      <c r="BK201" s="164">
        <f t="shared" si="29"/>
        <v>0</v>
      </c>
      <c r="BL201" s="14" t="s">
        <v>205</v>
      </c>
      <c r="BM201" s="163" t="s">
        <v>416</v>
      </c>
    </row>
    <row r="202" spans="1:65" s="2" customFormat="1" ht="24.2" customHeight="1">
      <c r="A202" s="29"/>
      <c r="B202" s="150"/>
      <c r="C202" s="151" t="s">
        <v>417</v>
      </c>
      <c r="D202" s="151" t="s">
        <v>142</v>
      </c>
      <c r="E202" s="152" t="s">
        <v>418</v>
      </c>
      <c r="F202" s="153" t="s">
        <v>419</v>
      </c>
      <c r="G202" s="154" t="s">
        <v>170</v>
      </c>
      <c r="H202" s="155">
        <v>6</v>
      </c>
      <c r="I202" s="156"/>
      <c r="J202" s="157">
        <f t="shared" si="20"/>
        <v>0</v>
      </c>
      <c r="K202" s="158"/>
      <c r="L202" s="30"/>
      <c r="M202" s="159" t="s">
        <v>1</v>
      </c>
      <c r="N202" s="160" t="s">
        <v>37</v>
      </c>
      <c r="O202" s="58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205</v>
      </c>
      <c r="AT202" s="163" t="s">
        <v>142</v>
      </c>
      <c r="AU202" s="163" t="s">
        <v>84</v>
      </c>
      <c r="AY202" s="14" t="s">
        <v>141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4" t="s">
        <v>84</v>
      </c>
      <c r="BK202" s="164">
        <f t="shared" si="29"/>
        <v>0</v>
      </c>
      <c r="BL202" s="14" t="s">
        <v>205</v>
      </c>
      <c r="BM202" s="163" t="s">
        <v>420</v>
      </c>
    </row>
    <row r="203" spans="1:65" s="2" customFormat="1" ht="24.2" customHeight="1">
      <c r="A203" s="29"/>
      <c r="B203" s="150"/>
      <c r="C203" s="151" t="s">
        <v>421</v>
      </c>
      <c r="D203" s="151" t="s">
        <v>142</v>
      </c>
      <c r="E203" s="152" t="s">
        <v>422</v>
      </c>
      <c r="F203" s="153" t="s">
        <v>423</v>
      </c>
      <c r="G203" s="154" t="s">
        <v>170</v>
      </c>
      <c r="H203" s="155">
        <v>8</v>
      </c>
      <c r="I203" s="156"/>
      <c r="J203" s="157">
        <f t="shared" si="20"/>
        <v>0</v>
      </c>
      <c r="K203" s="158"/>
      <c r="L203" s="30"/>
      <c r="M203" s="159" t="s">
        <v>1</v>
      </c>
      <c r="N203" s="160" t="s">
        <v>37</v>
      </c>
      <c r="O203" s="58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3" t="s">
        <v>205</v>
      </c>
      <c r="AT203" s="163" t="s">
        <v>142</v>
      </c>
      <c r="AU203" s="163" t="s">
        <v>84</v>
      </c>
      <c r="AY203" s="14" t="s">
        <v>141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4" t="s">
        <v>84</v>
      </c>
      <c r="BK203" s="164">
        <f t="shared" si="29"/>
        <v>0</v>
      </c>
      <c r="BL203" s="14" t="s">
        <v>205</v>
      </c>
      <c r="BM203" s="163" t="s">
        <v>424</v>
      </c>
    </row>
    <row r="204" spans="1:65" s="2" customFormat="1" ht="16.5" customHeight="1">
      <c r="A204" s="29"/>
      <c r="B204" s="150"/>
      <c r="C204" s="167" t="s">
        <v>425</v>
      </c>
      <c r="D204" s="167" t="s">
        <v>301</v>
      </c>
      <c r="E204" s="168" t="s">
        <v>426</v>
      </c>
      <c r="F204" s="169" t="s">
        <v>427</v>
      </c>
      <c r="G204" s="170" t="s">
        <v>170</v>
      </c>
      <c r="H204" s="171">
        <v>42</v>
      </c>
      <c r="I204" s="172"/>
      <c r="J204" s="173">
        <f t="shared" si="20"/>
        <v>0</v>
      </c>
      <c r="K204" s="174"/>
      <c r="L204" s="175"/>
      <c r="M204" s="176" t="s">
        <v>1</v>
      </c>
      <c r="N204" s="177" t="s">
        <v>37</v>
      </c>
      <c r="O204" s="58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3" t="s">
        <v>268</v>
      </c>
      <c r="AT204" s="163" t="s">
        <v>301</v>
      </c>
      <c r="AU204" s="163" t="s">
        <v>84</v>
      </c>
      <c r="AY204" s="14" t="s">
        <v>141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4" t="s">
        <v>84</v>
      </c>
      <c r="BK204" s="164">
        <f t="shared" si="29"/>
        <v>0</v>
      </c>
      <c r="BL204" s="14" t="s">
        <v>205</v>
      </c>
      <c r="BM204" s="163" t="s">
        <v>428</v>
      </c>
    </row>
    <row r="205" spans="1:65" s="2" customFormat="1" ht="16.5" customHeight="1">
      <c r="A205" s="29"/>
      <c r="B205" s="150"/>
      <c r="C205" s="167" t="s">
        <v>429</v>
      </c>
      <c r="D205" s="167" t="s">
        <v>301</v>
      </c>
      <c r="E205" s="168" t="s">
        <v>430</v>
      </c>
      <c r="F205" s="169" t="s">
        <v>431</v>
      </c>
      <c r="G205" s="170" t="s">
        <v>170</v>
      </c>
      <c r="H205" s="171">
        <v>12</v>
      </c>
      <c r="I205" s="172"/>
      <c r="J205" s="173">
        <f t="shared" si="20"/>
        <v>0</v>
      </c>
      <c r="K205" s="174"/>
      <c r="L205" s="175"/>
      <c r="M205" s="176" t="s">
        <v>1</v>
      </c>
      <c r="N205" s="177" t="s">
        <v>37</v>
      </c>
      <c r="O205" s="58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3" t="s">
        <v>268</v>
      </c>
      <c r="AT205" s="163" t="s">
        <v>301</v>
      </c>
      <c r="AU205" s="163" t="s">
        <v>84</v>
      </c>
      <c r="AY205" s="14" t="s">
        <v>141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4" t="s">
        <v>84</v>
      </c>
      <c r="BK205" s="164">
        <f t="shared" si="29"/>
        <v>0</v>
      </c>
      <c r="BL205" s="14" t="s">
        <v>205</v>
      </c>
      <c r="BM205" s="163" t="s">
        <v>432</v>
      </c>
    </row>
    <row r="206" spans="1:65" s="2" customFormat="1" ht="24.2" customHeight="1">
      <c r="A206" s="29"/>
      <c r="B206" s="150"/>
      <c r="C206" s="151" t="s">
        <v>433</v>
      </c>
      <c r="D206" s="151" t="s">
        <v>142</v>
      </c>
      <c r="E206" s="152" t="s">
        <v>434</v>
      </c>
      <c r="F206" s="153" t="s">
        <v>435</v>
      </c>
      <c r="G206" s="154" t="s">
        <v>170</v>
      </c>
      <c r="H206" s="155">
        <v>6</v>
      </c>
      <c r="I206" s="156"/>
      <c r="J206" s="157">
        <f t="shared" si="20"/>
        <v>0</v>
      </c>
      <c r="K206" s="158"/>
      <c r="L206" s="30"/>
      <c r="M206" s="159" t="s">
        <v>1</v>
      </c>
      <c r="N206" s="160" t="s">
        <v>37</v>
      </c>
      <c r="O206" s="58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3" t="s">
        <v>205</v>
      </c>
      <c r="AT206" s="163" t="s">
        <v>142</v>
      </c>
      <c r="AU206" s="163" t="s">
        <v>84</v>
      </c>
      <c r="AY206" s="14" t="s">
        <v>141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4" t="s">
        <v>84</v>
      </c>
      <c r="BK206" s="164">
        <f t="shared" si="29"/>
        <v>0</v>
      </c>
      <c r="BL206" s="14" t="s">
        <v>205</v>
      </c>
      <c r="BM206" s="163" t="s">
        <v>436</v>
      </c>
    </row>
    <row r="207" spans="1:65" s="2" customFormat="1" ht="24.2" customHeight="1">
      <c r="A207" s="29"/>
      <c r="B207" s="150"/>
      <c r="C207" s="151" t="s">
        <v>437</v>
      </c>
      <c r="D207" s="151" t="s">
        <v>142</v>
      </c>
      <c r="E207" s="152" t="s">
        <v>438</v>
      </c>
      <c r="F207" s="153" t="s">
        <v>439</v>
      </c>
      <c r="G207" s="154" t="s">
        <v>170</v>
      </c>
      <c r="H207" s="155">
        <v>12</v>
      </c>
      <c r="I207" s="156"/>
      <c r="J207" s="157">
        <f t="shared" si="20"/>
        <v>0</v>
      </c>
      <c r="K207" s="158"/>
      <c r="L207" s="30"/>
      <c r="M207" s="159" t="s">
        <v>1</v>
      </c>
      <c r="N207" s="160" t="s">
        <v>37</v>
      </c>
      <c r="O207" s="58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3" t="s">
        <v>205</v>
      </c>
      <c r="AT207" s="163" t="s">
        <v>142</v>
      </c>
      <c r="AU207" s="163" t="s">
        <v>84</v>
      </c>
      <c r="AY207" s="14" t="s">
        <v>141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4" t="s">
        <v>84</v>
      </c>
      <c r="BK207" s="164">
        <f t="shared" si="29"/>
        <v>0</v>
      </c>
      <c r="BL207" s="14" t="s">
        <v>205</v>
      </c>
      <c r="BM207" s="163" t="s">
        <v>440</v>
      </c>
    </row>
    <row r="208" spans="1:65" s="2" customFormat="1" ht="24.2" customHeight="1">
      <c r="A208" s="29"/>
      <c r="B208" s="150"/>
      <c r="C208" s="151" t="s">
        <v>441</v>
      </c>
      <c r="D208" s="151" t="s">
        <v>142</v>
      </c>
      <c r="E208" s="152" t="s">
        <v>442</v>
      </c>
      <c r="F208" s="153" t="s">
        <v>443</v>
      </c>
      <c r="G208" s="154" t="s">
        <v>170</v>
      </c>
      <c r="H208" s="155">
        <v>24</v>
      </c>
      <c r="I208" s="156"/>
      <c r="J208" s="157">
        <f t="shared" si="20"/>
        <v>0</v>
      </c>
      <c r="K208" s="158"/>
      <c r="L208" s="30"/>
      <c r="M208" s="159" t="s">
        <v>1</v>
      </c>
      <c r="N208" s="160" t="s">
        <v>37</v>
      </c>
      <c r="O208" s="58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205</v>
      </c>
      <c r="AT208" s="163" t="s">
        <v>142</v>
      </c>
      <c r="AU208" s="163" t="s">
        <v>84</v>
      </c>
      <c r="AY208" s="14" t="s">
        <v>141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4" t="s">
        <v>84</v>
      </c>
      <c r="BK208" s="164">
        <f t="shared" si="29"/>
        <v>0</v>
      </c>
      <c r="BL208" s="14" t="s">
        <v>205</v>
      </c>
      <c r="BM208" s="163" t="s">
        <v>444</v>
      </c>
    </row>
    <row r="209" spans="1:65" s="2" customFormat="1" ht="24.2" customHeight="1">
      <c r="A209" s="29"/>
      <c r="B209" s="150"/>
      <c r="C209" s="151" t="s">
        <v>445</v>
      </c>
      <c r="D209" s="151" t="s">
        <v>142</v>
      </c>
      <c r="E209" s="152" t="s">
        <v>446</v>
      </c>
      <c r="F209" s="153" t="s">
        <v>447</v>
      </c>
      <c r="G209" s="154" t="s">
        <v>170</v>
      </c>
      <c r="H209" s="155">
        <v>28</v>
      </c>
      <c r="I209" s="156"/>
      <c r="J209" s="157">
        <f t="shared" si="20"/>
        <v>0</v>
      </c>
      <c r="K209" s="158"/>
      <c r="L209" s="30"/>
      <c r="M209" s="159" t="s">
        <v>1</v>
      </c>
      <c r="N209" s="160" t="s">
        <v>37</v>
      </c>
      <c r="O209" s="58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205</v>
      </c>
      <c r="AT209" s="163" t="s">
        <v>142</v>
      </c>
      <c r="AU209" s="163" t="s">
        <v>84</v>
      </c>
      <c r="AY209" s="14" t="s">
        <v>141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4" t="s">
        <v>84</v>
      </c>
      <c r="BK209" s="164">
        <f t="shared" si="29"/>
        <v>0</v>
      </c>
      <c r="BL209" s="14" t="s">
        <v>205</v>
      </c>
      <c r="BM209" s="163" t="s">
        <v>448</v>
      </c>
    </row>
    <row r="210" spans="1:65" s="2" customFormat="1" ht="24.2" customHeight="1">
      <c r="A210" s="29"/>
      <c r="B210" s="150"/>
      <c r="C210" s="151" t="s">
        <v>449</v>
      </c>
      <c r="D210" s="151" t="s">
        <v>142</v>
      </c>
      <c r="E210" s="152" t="s">
        <v>450</v>
      </c>
      <c r="F210" s="153" t="s">
        <v>451</v>
      </c>
      <c r="G210" s="154" t="s">
        <v>170</v>
      </c>
      <c r="H210" s="155">
        <v>96</v>
      </c>
      <c r="I210" s="156"/>
      <c r="J210" s="157">
        <f t="shared" si="20"/>
        <v>0</v>
      </c>
      <c r="K210" s="158"/>
      <c r="L210" s="30"/>
      <c r="M210" s="159" t="s">
        <v>1</v>
      </c>
      <c r="N210" s="160" t="s">
        <v>37</v>
      </c>
      <c r="O210" s="58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205</v>
      </c>
      <c r="AT210" s="163" t="s">
        <v>142</v>
      </c>
      <c r="AU210" s="163" t="s">
        <v>84</v>
      </c>
      <c r="AY210" s="14" t="s">
        <v>141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4" t="s">
        <v>84</v>
      </c>
      <c r="BK210" s="164">
        <f t="shared" si="29"/>
        <v>0</v>
      </c>
      <c r="BL210" s="14" t="s">
        <v>205</v>
      </c>
      <c r="BM210" s="163" t="s">
        <v>452</v>
      </c>
    </row>
    <row r="211" spans="1:65" s="2" customFormat="1" ht="24.2" customHeight="1">
      <c r="A211" s="29"/>
      <c r="B211" s="150"/>
      <c r="C211" s="151" t="s">
        <v>453</v>
      </c>
      <c r="D211" s="151" t="s">
        <v>142</v>
      </c>
      <c r="E211" s="152" t="s">
        <v>454</v>
      </c>
      <c r="F211" s="153" t="s">
        <v>455</v>
      </c>
      <c r="G211" s="154" t="s">
        <v>170</v>
      </c>
      <c r="H211" s="155">
        <v>54</v>
      </c>
      <c r="I211" s="156"/>
      <c r="J211" s="157">
        <f t="shared" si="20"/>
        <v>0</v>
      </c>
      <c r="K211" s="158"/>
      <c r="L211" s="30"/>
      <c r="M211" s="159" t="s">
        <v>1</v>
      </c>
      <c r="N211" s="160" t="s">
        <v>37</v>
      </c>
      <c r="O211" s="58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3" t="s">
        <v>205</v>
      </c>
      <c r="AT211" s="163" t="s">
        <v>142</v>
      </c>
      <c r="AU211" s="163" t="s">
        <v>84</v>
      </c>
      <c r="AY211" s="14" t="s">
        <v>141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4" t="s">
        <v>84</v>
      </c>
      <c r="BK211" s="164">
        <f t="shared" si="29"/>
        <v>0</v>
      </c>
      <c r="BL211" s="14" t="s">
        <v>205</v>
      </c>
      <c r="BM211" s="163" t="s">
        <v>456</v>
      </c>
    </row>
    <row r="212" spans="1:65" s="2" customFormat="1" ht="24.2" customHeight="1">
      <c r="A212" s="29"/>
      <c r="B212" s="150"/>
      <c r="C212" s="151" t="s">
        <v>457</v>
      </c>
      <c r="D212" s="151" t="s">
        <v>142</v>
      </c>
      <c r="E212" s="152" t="s">
        <v>458</v>
      </c>
      <c r="F212" s="153" t="s">
        <v>459</v>
      </c>
      <c r="G212" s="154" t="s">
        <v>170</v>
      </c>
      <c r="H212" s="155">
        <v>24</v>
      </c>
      <c r="I212" s="156"/>
      <c r="J212" s="157">
        <f t="shared" si="20"/>
        <v>0</v>
      </c>
      <c r="K212" s="158"/>
      <c r="L212" s="30"/>
      <c r="M212" s="159" t="s">
        <v>1</v>
      </c>
      <c r="N212" s="160" t="s">
        <v>37</v>
      </c>
      <c r="O212" s="58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3" t="s">
        <v>205</v>
      </c>
      <c r="AT212" s="163" t="s">
        <v>142</v>
      </c>
      <c r="AU212" s="163" t="s">
        <v>84</v>
      </c>
      <c r="AY212" s="14" t="s">
        <v>141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4" t="s">
        <v>84</v>
      </c>
      <c r="BK212" s="164">
        <f t="shared" si="29"/>
        <v>0</v>
      </c>
      <c r="BL212" s="14" t="s">
        <v>205</v>
      </c>
      <c r="BM212" s="163" t="s">
        <v>460</v>
      </c>
    </row>
    <row r="213" spans="1:65" s="2" customFormat="1" ht="21.75" customHeight="1">
      <c r="A213" s="29"/>
      <c r="B213" s="150"/>
      <c r="C213" s="151" t="s">
        <v>461</v>
      </c>
      <c r="D213" s="151" t="s">
        <v>142</v>
      </c>
      <c r="E213" s="152" t="s">
        <v>462</v>
      </c>
      <c r="F213" s="153" t="s">
        <v>463</v>
      </c>
      <c r="G213" s="154" t="s">
        <v>170</v>
      </c>
      <c r="H213" s="155">
        <v>54</v>
      </c>
      <c r="I213" s="156"/>
      <c r="J213" s="157">
        <f t="shared" si="20"/>
        <v>0</v>
      </c>
      <c r="K213" s="158"/>
      <c r="L213" s="30"/>
      <c r="M213" s="159" t="s">
        <v>1</v>
      </c>
      <c r="N213" s="160" t="s">
        <v>37</v>
      </c>
      <c r="O213" s="58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205</v>
      </c>
      <c r="AT213" s="163" t="s">
        <v>142</v>
      </c>
      <c r="AU213" s="163" t="s">
        <v>84</v>
      </c>
      <c r="AY213" s="14" t="s">
        <v>141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4" t="s">
        <v>84</v>
      </c>
      <c r="BK213" s="164">
        <f t="shared" si="29"/>
        <v>0</v>
      </c>
      <c r="BL213" s="14" t="s">
        <v>205</v>
      </c>
      <c r="BM213" s="163" t="s">
        <v>464</v>
      </c>
    </row>
    <row r="214" spans="1:65" s="2" customFormat="1" ht="16.5" customHeight="1">
      <c r="A214" s="29"/>
      <c r="B214" s="150"/>
      <c r="C214" s="151" t="s">
        <v>465</v>
      </c>
      <c r="D214" s="151" t="s">
        <v>142</v>
      </c>
      <c r="E214" s="152" t="s">
        <v>466</v>
      </c>
      <c r="F214" s="153" t="s">
        <v>467</v>
      </c>
      <c r="G214" s="154" t="s">
        <v>145</v>
      </c>
      <c r="H214" s="155">
        <v>42.3</v>
      </c>
      <c r="I214" s="156"/>
      <c r="J214" s="157">
        <f t="shared" si="20"/>
        <v>0</v>
      </c>
      <c r="K214" s="158"/>
      <c r="L214" s="30"/>
      <c r="M214" s="159" t="s">
        <v>1</v>
      </c>
      <c r="N214" s="160" t="s">
        <v>37</v>
      </c>
      <c r="O214" s="58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3" t="s">
        <v>205</v>
      </c>
      <c r="AT214" s="163" t="s">
        <v>142</v>
      </c>
      <c r="AU214" s="163" t="s">
        <v>84</v>
      </c>
      <c r="AY214" s="14" t="s">
        <v>141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4" t="s">
        <v>84</v>
      </c>
      <c r="BK214" s="164">
        <f t="shared" si="29"/>
        <v>0</v>
      </c>
      <c r="BL214" s="14" t="s">
        <v>205</v>
      </c>
      <c r="BM214" s="163" t="s">
        <v>468</v>
      </c>
    </row>
    <row r="215" spans="1:65" s="2" customFormat="1" ht="24.2" customHeight="1">
      <c r="A215" s="29"/>
      <c r="B215" s="150"/>
      <c r="C215" s="151" t="s">
        <v>469</v>
      </c>
      <c r="D215" s="151" t="s">
        <v>142</v>
      </c>
      <c r="E215" s="152" t="s">
        <v>470</v>
      </c>
      <c r="F215" s="153" t="s">
        <v>471</v>
      </c>
      <c r="G215" s="154" t="s">
        <v>472</v>
      </c>
      <c r="H215" s="178"/>
      <c r="I215" s="156"/>
      <c r="J215" s="157">
        <f t="shared" si="20"/>
        <v>0</v>
      </c>
      <c r="K215" s="158"/>
      <c r="L215" s="30"/>
      <c r="M215" s="159" t="s">
        <v>1</v>
      </c>
      <c r="N215" s="160" t="s">
        <v>37</v>
      </c>
      <c r="O215" s="58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3" t="s">
        <v>205</v>
      </c>
      <c r="AT215" s="163" t="s">
        <v>142</v>
      </c>
      <c r="AU215" s="163" t="s">
        <v>84</v>
      </c>
      <c r="AY215" s="14" t="s">
        <v>141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4" t="s">
        <v>84</v>
      </c>
      <c r="BK215" s="164">
        <f t="shared" si="29"/>
        <v>0</v>
      </c>
      <c r="BL215" s="14" t="s">
        <v>205</v>
      </c>
      <c r="BM215" s="163" t="s">
        <v>473</v>
      </c>
    </row>
    <row r="216" spans="1:65" s="12" customFormat="1" ht="22.9" customHeight="1">
      <c r="B216" s="139"/>
      <c r="D216" s="140" t="s">
        <v>70</v>
      </c>
      <c r="E216" s="165" t="s">
        <v>474</v>
      </c>
      <c r="F216" s="165" t="s">
        <v>475</v>
      </c>
      <c r="I216" s="142"/>
      <c r="J216" s="166">
        <f>BK216</f>
        <v>0</v>
      </c>
      <c r="L216" s="139"/>
      <c r="M216" s="144"/>
      <c r="N216" s="145"/>
      <c r="O216" s="145"/>
      <c r="P216" s="146">
        <f>SUM(P217:P224)</f>
        <v>0</v>
      </c>
      <c r="Q216" s="145"/>
      <c r="R216" s="146">
        <f>SUM(R217:R224)</f>
        <v>0</v>
      </c>
      <c r="S216" s="145"/>
      <c r="T216" s="147">
        <f>SUM(T217:T224)</f>
        <v>0</v>
      </c>
      <c r="AR216" s="140" t="s">
        <v>84</v>
      </c>
      <c r="AT216" s="148" t="s">
        <v>70</v>
      </c>
      <c r="AU216" s="148" t="s">
        <v>78</v>
      </c>
      <c r="AY216" s="140" t="s">
        <v>141</v>
      </c>
      <c r="BK216" s="149">
        <f>SUM(BK217:BK224)</f>
        <v>0</v>
      </c>
    </row>
    <row r="217" spans="1:65" s="2" customFormat="1" ht="24.2" customHeight="1">
      <c r="A217" s="29"/>
      <c r="B217" s="150"/>
      <c r="C217" s="151" t="s">
        <v>476</v>
      </c>
      <c r="D217" s="151" t="s">
        <v>142</v>
      </c>
      <c r="E217" s="152" t="s">
        <v>477</v>
      </c>
      <c r="F217" s="153" t="s">
        <v>478</v>
      </c>
      <c r="G217" s="154" t="s">
        <v>170</v>
      </c>
      <c r="H217" s="155">
        <v>30</v>
      </c>
      <c r="I217" s="156"/>
      <c r="J217" s="157">
        <f t="shared" ref="J217:J224" si="30">ROUND(I217*H217,2)</f>
        <v>0</v>
      </c>
      <c r="K217" s="158"/>
      <c r="L217" s="30"/>
      <c r="M217" s="159" t="s">
        <v>1</v>
      </c>
      <c r="N217" s="160" t="s">
        <v>37</v>
      </c>
      <c r="O217" s="58"/>
      <c r="P217" s="161">
        <f t="shared" ref="P217:P224" si="31">O217*H217</f>
        <v>0</v>
      </c>
      <c r="Q217" s="161">
        <v>0</v>
      </c>
      <c r="R217" s="161">
        <f t="shared" ref="R217:R224" si="32">Q217*H217</f>
        <v>0</v>
      </c>
      <c r="S217" s="161">
        <v>0</v>
      </c>
      <c r="T217" s="162">
        <f t="shared" ref="T217:T224" si="33"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3" t="s">
        <v>205</v>
      </c>
      <c r="AT217" s="163" t="s">
        <v>142</v>
      </c>
      <c r="AU217" s="163" t="s">
        <v>84</v>
      </c>
      <c r="AY217" s="14" t="s">
        <v>141</v>
      </c>
      <c r="BE217" s="164">
        <f t="shared" ref="BE217:BE224" si="34">IF(N217="základná",J217,0)</f>
        <v>0</v>
      </c>
      <c r="BF217" s="164">
        <f t="shared" ref="BF217:BF224" si="35">IF(N217="znížená",J217,0)</f>
        <v>0</v>
      </c>
      <c r="BG217" s="164">
        <f t="shared" ref="BG217:BG224" si="36">IF(N217="zákl. prenesená",J217,0)</f>
        <v>0</v>
      </c>
      <c r="BH217" s="164">
        <f t="shared" ref="BH217:BH224" si="37">IF(N217="zníž. prenesená",J217,0)</f>
        <v>0</v>
      </c>
      <c r="BI217" s="164">
        <f t="shared" ref="BI217:BI224" si="38">IF(N217="nulová",J217,0)</f>
        <v>0</v>
      </c>
      <c r="BJ217" s="14" t="s">
        <v>84</v>
      </c>
      <c r="BK217" s="164">
        <f t="shared" ref="BK217:BK224" si="39">ROUND(I217*H217,2)</f>
        <v>0</v>
      </c>
      <c r="BL217" s="14" t="s">
        <v>205</v>
      </c>
      <c r="BM217" s="163" t="s">
        <v>479</v>
      </c>
    </row>
    <row r="218" spans="1:65" s="2" customFormat="1" ht="24.2" customHeight="1">
      <c r="A218" s="29"/>
      <c r="B218" s="150"/>
      <c r="C218" s="151" t="s">
        <v>480</v>
      </c>
      <c r="D218" s="151" t="s">
        <v>142</v>
      </c>
      <c r="E218" s="152" t="s">
        <v>481</v>
      </c>
      <c r="F218" s="153" t="s">
        <v>482</v>
      </c>
      <c r="G218" s="154" t="s">
        <v>483</v>
      </c>
      <c r="H218" s="155">
        <v>1</v>
      </c>
      <c r="I218" s="156"/>
      <c r="J218" s="157">
        <f t="shared" si="30"/>
        <v>0</v>
      </c>
      <c r="K218" s="158"/>
      <c r="L218" s="30"/>
      <c r="M218" s="159" t="s">
        <v>1</v>
      </c>
      <c r="N218" s="160" t="s">
        <v>37</v>
      </c>
      <c r="O218" s="58"/>
      <c r="P218" s="161">
        <f t="shared" si="31"/>
        <v>0</v>
      </c>
      <c r="Q218" s="161">
        <v>0</v>
      </c>
      <c r="R218" s="161">
        <f t="shared" si="32"/>
        <v>0</v>
      </c>
      <c r="S218" s="161">
        <v>0</v>
      </c>
      <c r="T218" s="162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3" t="s">
        <v>205</v>
      </c>
      <c r="AT218" s="163" t="s">
        <v>142</v>
      </c>
      <c r="AU218" s="163" t="s">
        <v>84</v>
      </c>
      <c r="AY218" s="14" t="s">
        <v>141</v>
      </c>
      <c r="BE218" s="164">
        <f t="shared" si="34"/>
        <v>0</v>
      </c>
      <c r="BF218" s="164">
        <f t="shared" si="35"/>
        <v>0</v>
      </c>
      <c r="BG218" s="164">
        <f t="shared" si="36"/>
        <v>0</v>
      </c>
      <c r="BH218" s="164">
        <f t="shared" si="37"/>
        <v>0</v>
      </c>
      <c r="BI218" s="164">
        <f t="shared" si="38"/>
        <v>0</v>
      </c>
      <c r="BJ218" s="14" t="s">
        <v>84</v>
      </c>
      <c r="BK218" s="164">
        <f t="shared" si="39"/>
        <v>0</v>
      </c>
      <c r="BL218" s="14" t="s">
        <v>205</v>
      </c>
      <c r="BM218" s="163" t="s">
        <v>484</v>
      </c>
    </row>
    <row r="219" spans="1:65" s="2" customFormat="1" ht="16.5" customHeight="1">
      <c r="A219" s="29"/>
      <c r="B219" s="150"/>
      <c r="C219" s="167" t="s">
        <v>485</v>
      </c>
      <c r="D219" s="167" t="s">
        <v>301</v>
      </c>
      <c r="E219" s="168" t="s">
        <v>486</v>
      </c>
      <c r="F219" s="169" t="s">
        <v>487</v>
      </c>
      <c r="G219" s="170" t="s">
        <v>170</v>
      </c>
      <c r="H219" s="171">
        <v>36</v>
      </c>
      <c r="I219" s="172"/>
      <c r="J219" s="173">
        <f t="shared" si="30"/>
        <v>0</v>
      </c>
      <c r="K219" s="174"/>
      <c r="L219" s="175"/>
      <c r="M219" s="176" t="s">
        <v>1</v>
      </c>
      <c r="N219" s="177" t="s">
        <v>37</v>
      </c>
      <c r="O219" s="58"/>
      <c r="P219" s="161">
        <f t="shared" si="31"/>
        <v>0</v>
      </c>
      <c r="Q219" s="161">
        <v>0</v>
      </c>
      <c r="R219" s="161">
        <f t="shared" si="32"/>
        <v>0</v>
      </c>
      <c r="S219" s="161">
        <v>0</v>
      </c>
      <c r="T219" s="162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3" t="s">
        <v>268</v>
      </c>
      <c r="AT219" s="163" t="s">
        <v>301</v>
      </c>
      <c r="AU219" s="163" t="s">
        <v>84</v>
      </c>
      <c r="AY219" s="14" t="s">
        <v>141</v>
      </c>
      <c r="BE219" s="164">
        <f t="shared" si="34"/>
        <v>0</v>
      </c>
      <c r="BF219" s="164">
        <f t="shared" si="35"/>
        <v>0</v>
      </c>
      <c r="BG219" s="164">
        <f t="shared" si="36"/>
        <v>0</v>
      </c>
      <c r="BH219" s="164">
        <f t="shared" si="37"/>
        <v>0</v>
      </c>
      <c r="BI219" s="164">
        <f t="shared" si="38"/>
        <v>0</v>
      </c>
      <c r="BJ219" s="14" t="s">
        <v>84</v>
      </c>
      <c r="BK219" s="164">
        <f t="shared" si="39"/>
        <v>0</v>
      </c>
      <c r="BL219" s="14" t="s">
        <v>205</v>
      </c>
      <c r="BM219" s="163" t="s">
        <v>488</v>
      </c>
    </row>
    <row r="220" spans="1:65" s="2" customFormat="1" ht="21.75" customHeight="1">
      <c r="A220" s="29"/>
      <c r="B220" s="150"/>
      <c r="C220" s="151" t="s">
        <v>489</v>
      </c>
      <c r="D220" s="151" t="s">
        <v>142</v>
      </c>
      <c r="E220" s="152" t="s">
        <v>490</v>
      </c>
      <c r="F220" s="153" t="s">
        <v>491</v>
      </c>
      <c r="G220" s="154" t="s">
        <v>170</v>
      </c>
      <c r="H220" s="155">
        <v>30</v>
      </c>
      <c r="I220" s="156"/>
      <c r="J220" s="157">
        <f t="shared" si="30"/>
        <v>0</v>
      </c>
      <c r="K220" s="158"/>
      <c r="L220" s="30"/>
      <c r="M220" s="159" t="s">
        <v>1</v>
      </c>
      <c r="N220" s="160" t="s">
        <v>37</v>
      </c>
      <c r="O220" s="58"/>
      <c r="P220" s="161">
        <f t="shared" si="31"/>
        <v>0</v>
      </c>
      <c r="Q220" s="161">
        <v>0</v>
      </c>
      <c r="R220" s="161">
        <f t="shared" si="32"/>
        <v>0</v>
      </c>
      <c r="S220" s="161">
        <v>0</v>
      </c>
      <c r="T220" s="162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3" t="s">
        <v>205</v>
      </c>
      <c r="AT220" s="163" t="s">
        <v>142</v>
      </c>
      <c r="AU220" s="163" t="s">
        <v>84</v>
      </c>
      <c r="AY220" s="14" t="s">
        <v>141</v>
      </c>
      <c r="BE220" s="164">
        <f t="shared" si="34"/>
        <v>0</v>
      </c>
      <c r="BF220" s="164">
        <f t="shared" si="35"/>
        <v>0</v>
      </c>
      <c r="BG220" s="164">
        <f t="shared" si="36"/>
        <v>0</v>
      </c>
      <c r="BH220" s="164">
        <f t="shared" si="37"/>
        <v>0</v>
      </c>
      <c r="BI220" s="164">
        <f t="shared" si="38"/>
        <v>0</v>
      </c>
      <c r="BJ220" s="14" t="s">
        <v>84</v>
      </c>
      <c r="BK220" s="164">
        <f t="shared" si="39"/>
        <v>0</v>
      </c>
      <c r="BL220" s="14" t="s">
        <v>205</v>
      </c>
      <c r="BM220" s="163" t="s">
        <v>492</v>
      </c>
    </row>
    <row r="221" spans="1:65" s="2" customFormat="1" ht="16.5" customHeight="1">
      <c r="A221" s="29"/>
      <c r="B221" s="150"/>
      <c r="C221" s="151" t="s">
        <v>493</v>
      </c>
      <c r="D221" s="151" t="s">
        <v>142</v>
      </c>
      <c r="E221" s="152" t="s">
        <v>494</v>
      </c>
      <c r="F221" s="153" t="s">
        <v>495</v>
      </c>
      <c r="G221" s="154" t="s">
        <v>157</v>
      </c>
      <c r="H221" s="155">
        <v>1</v>
      </c>
      <c r="I221" s="156"/>
      <c r="J221" s="157">
        <f t="shared" si="30"/>
        <v>0</v>
      </c>
      <c r="K221" s="158"/>
      <c r="L221" s="30"/>
      <c r="M221" s="159" t="s">
        <v>1</v>
      </c>
      <c r="N221" s="160" t="s">
        <v>37</v>
      </c>
      <c r="O221" s="58"/>
      <c r="P221" s="161">
        <f t="shared" si="31"/>
        <v>0</v>
      </c>
      <c r="Q221" s="161">
        <v>0</v>
      </c>
      <c r="R221" s="161">
        <f t="shared" si="32"/>
        <v>0</v>
      </c>
      <c r="S221" s="161">
        <v>0</v>
      </c>
      <c r="T221" s="162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3" t="s">
        <v>205</v>
      </c>
      <c r="AT221" s="163" t="s">
        <v>142</v>
      </c>
      <c r="AU221" s="163" t="s">
        <v>84</v>
      </c>
      <c r="AY221" s="14" t="s">
        <v>141</v>
      </c>
      <c r="BE221" s="164">
        <f t="shared" si="34"/>
        <v>0</v>
      </c>
      <c r="BF221" s="164">
        <f t="shared" si="35"/>
        <v>0</v>
      </c>
      <c r="BG221" s="164">
        <f t="shared" si="36"/>
        <v>0</v>
      </c>
      <c r="BH221" s="164">
        <f t="shared" si="37"/>
        <v>0</v>
      </c>
      <c r="BI221" s="164">
        <f t="shared" si="38"/>
        <v>0</v>
      </c>
      <c r="BJ221" s="14" t="s">
        <v>84</v>
      </c>
      <c r="BK221" s="164">
        <f t="shared" si="39"/>
        <v>0</v>
      </c>
      <c r="BL221" s="14" t="s">
        <v>205</v>
      </c>
      <c r="BM221" s="163" t="s">
        <v>496</v>
      </c>
    </row>
    <row r="222" spans="1:65" s="2" customFormat="1" ht="16.5" customHeight="1">
      <c r="A222" s="29"/>
      <c r="B222" s="150"/>
      <c r="C222" s="167" t="s">
        <v>497</v>
      </c>
      <c r="D222" s="167" t="s">
        <v>301</v>
      </c>
      <c r="E222" s="168" t="s">
        <v>498</v>
      </c>
      <c r="F222" s="169" t="s">
        <v>499</v>
      </c>
      <c r="G222" s="170" t="s">
        <v>157</v>
      </c>
      <c r="H222" s="171">
        <v>1</v>
      </c>
      <c r="I222" s="172"/>
      <c r="J222" s="173">
        <f t="shared" si="30"/>
        <v>0</v>
      </c>
      <c r="K222" s="174"/>
      <c r="L222" s="175"/>
      <c r="M222" s="176" t="s">
        <v>1</v>
      </c>
      <c r="N222" s="177" t="s">
        <v>37</v>
      </c>
      <c r="O222" s="58"/>
      <c r="P222" s="161">
        <f t="shared" si="31"/>
        <v>0</v>
      </c>
      <c r="Q222" s="161">
        <v>0</v>
      </c>
      <c r="R222" s="161">
        <f t="shared" si="32"/>
        <v>0</v>
      </c>
      <c r="S222" s="161">
        <v>0</v>
      </c>
      <c r="T222" s="162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3" t="s">
        <v>268</v>
      </c>
      <c r="AT222" s="163" t="s">
        <v>301</v>
      </c>
      <c r="AU222" s="163" t="s">
        <v>84</v>
      </c>
      <c r="AY222" s="14" t="s">
        <v>141</v>
      </c>
      <c r="BE222" s="164">
        <f t="shared" si="34"/>
        <v>0</v>
      </c>
      <c r="BF222" s="164">
        <f t="shared" si="35"/>
        <v>0</v>
      </c>
      <c r="BG222" s="164">
        <f t="shared" si="36"/>
        <v>0</v>
      </c>
      <c r="BH222" s="164">
        <f t="shared" si="37"/>
        <v>0</v>
      </c>
      <c r="BI222" s="164">
        <f t="shared" si="38"/>
        <v>0</v>
      </c>
      <c r="BJ222" s="14" t="s">
        <v>84</v>
      </c>
      <c r="BK222" s="164">
        <f t="shared" si="39"/>
        <v>0</v>
      </c>
      <c r="BL222" s="14" t="s">
        <v>205</v>
      </c>
      <c r="BM222" s="163" t="s">
        <v>500</v>
      </c>
    </row>
    <row r="223" spans="1:65" s="2" customFormat="1" ht="24.2" customHeight="1">
      <c r="A223" s="29"/>
      <c r="B223" s="150"/>
      <c r="C223" s="151" t="s">
        <v>501</v>
      </c>
      <c r="D223" s="151" t="s">
        <v>142</v>
      </c>
      <c r="E223" s="152" t="s">
        <v>502</v>
      </c>
      <c r="F223" s="153" t="s">
        <v>503</v>
      </c>
      <c r="G223" s="154" t="s">
        <v>170</v>
      </c>
      <c r="H223" s="155">
        <v>30</v>
      </c>
      <c r="I223" s="156"/>
      <c r="J223" s="157">
        <f t="shared" si="30"/>
        <v>0</v>
      </c>
      <c r="K223" s="158"/>
      <c r="L223" s="30"/>
      <c r="M223" s="159" t="s">
        <v>1</v>
      </c>
      <c r="N223" s="160" t="s">
        <v>37</v>
      </c>
      <c r="O223" s="58"/>
      <c r="P223" s="161">
        <f t="shared" si="31"/>
        <v>0</v>
      </c>
      <c r="Q223" s="161">
        <v>0</v>
      </c>
      <c r="R223" s="161">
        <f t="shared" si="32"/>
        <v>0</v>
      </c>
      <c r="S223" s="161">
        <v>0</v>
      </c>
      <c r="T223" s="162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3" t="s">
        <v>205</v>
      </c>
      <c r="AT223" s="163" t="s">
        <v>142</v>
      </c>
      <c r="AU223" s="163" t="s">
        <v>84</v>
      </c>
      <c r="AY223" s="14" t="s">
        <v>141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14" t="s">
        <v>84</v>
      </c>
      <c r="BK223" s="164">
        <f t="shared" si="39"/>
        <v>0</v>
      </c>
      <c r="BL223" s="14" t="s">
        <v>205</v>
      </c>
      <c r="BM223" s="163" t="s">
        <v>504</v>
      </c>
    </row>
    <row r="224" spans="1:65" s="2" customFormat="1" ht="24.2" customHeight="1">
      <c r="A224" s="29"/>
      <c r="B224" s="150"/>
      <c r="C224" s="151" t="s">
        <v>505</v>
      </c>
      <c r="D224" s="151" t="s">
        <v>142</v>
      </c>
      <c r="E224" s="152" t="s">
        <v>506</v>
      </c>
      <c r="F224" s="153" t="s">
        <v>507</v>
      </c>
      <c r="G224" s="154" t="s">
        <v>187</v>
      </c>
      <c r="H224" s="155">
        <v>0.06</v>
      </c>
      <c r="I224" s="156"/>
      <c r="J224" s="157">
        <f t="shared" si="30"/>
        <v>0</v>
      </c>
      <c r="K224" s="158"/>
      <c r="L224" s="30"/>
      <c r="M224" s="159" t="s">
        <v>1</v>
      </c>
      <c r="N224" s="160" t="s">
        <v>37</v>
      </c>
      <c r="O224" s="58"/>
      <c r="P224" s="161">
        <f t="shared" si="31"/>
        <v>0</v>
      </c>
      <c r="Q224" s="161">
        <v>0</v>
      </c>
      <c r="R224" s="161">
        <f t="shared" si="32"/>
        <v>0</v>
      </c>
      <c r="S224" s="161">
        <v>0</v>
      </c>
      <c r="T224" s="162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3" t="s">
        <v>205</v>
      </c>
      <c r="AT224" s="163" t="s">
        <v>142</v>
      </c>
      <c r="AU224" s="163" t="s">
        <v>84</v>
      </c>
      <c r="AY224" s="14" t="s">
        <v>141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14" t="s">
        <v>84</v>
      </c>
      <c r="BK224" s="164">
        <f t="shared" si="39"/>
        <v>0</v>
      </c>
      <c r="BL224" s="14" t="s">
        <v>205</v>
      </c>
      <c r="BM224" s="163" t="s">
        <v>508</v>
      </c>
    </row>
    <row r="225" spans="1:65" s="12" customFormat="1" ht="22.9" customHeight="1">
      <c r="B225" s="139"/>
      <c r="D225" s="140" t="s">
        <v>70</v>
      </c>
      <c r="E225" s="165" t="s">
        <v>509</v>
      </c>
      <c r="F225" s="165" t="s">
        <v>510</v>
      </c>
      <c r="I225" s="142"/>
      <c r="J225" s="166">
        <f>BK225</f>
        <v>0</v>
      </c>
      <c r="L225" s="139"/>
      <c r="M225" s="144"/>
      <c r="N225" s="145"/>
      <c r="O225" s="145"/>
      <c r="P225" s="146">
        <f>SUM(P226:P230)</f>
        <v>0</v>
      </c>
      <c r="Q225" s="145"/>
      <c r="R225" s="146">
        <f>SUM(R226:R230)</f>
        <v>0</v>
      </c>
      <c r="S225" s="145"/>
      <c r="T225" s="147">
        <f>SUM(T226:T230)</f>
        <v>0</v>
      </c>
      <c r="AR225" s="140" t="s">
        <v>84</v>
      </c>
      <c r="AT225" s="148" t="s">
        <v>70</v>
      </c>
      <c r="AU225" s="148" t="s">
        <v>78</v>
      </c>
      <c r="AY225" s="140" t="s">
        <v>141</v>
      </c>
      <c r="BK225" s="149">
        <f>SUM(BK226:BK230)</f>
        <v>0</v>
      </c>
    </row>
    <row r="226" spans="1:65" s="2" customFormat="1" ht="33" customHeight="1">
      <c r="A226" s="29"/>
      <c r="B226" s="150"/>
      <c r="C226" s="151" t="s">
        <v>511</v>
      </c>
      <c r="D226" s="151" t="s">
        <v>142</v>
      </c>
      <c r="E226" s="152" t="s">
        <v>512</v>
      </c>
      <c r="F226" s="153" t="s">
        <v>513</v>
      </c>
      <c r="G226" s="154" t="s">
        <v>170</v>
      </c>
      <c r="H226" s="155">
        <v>12</v>
      </c>
      <c r="I226" s="156"/>
      <c r="J226" s="157">
        <f>ROUND(I226*H226,2)</f>
        <v>0</v>
      </c>
      <c r="K226" s="158"/>
      <c r="L226" s="30"/>
      <c r="M226" s="159" t="s">
        <v>1</v>
      </c>
      <c r="N226" s="160" t="s">
        <v>37</v>
      </c>
      <c r="O226" s="58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3" t="s">
        <v>205</v>
      </c>
      <c r="AT226" s="163" t="s">
        <v>142</v>
      </c>
      <c r="AU226" s="163" t="s">
        <v>84</v>
      </c>
      <c r="AY226" s="14" t="s">
        <v>141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4" t="s">
        <v>84</v>
      </c>
      <c r="BK226" s="164">
        <f>ROUND(I226*H226,2)</f>
        <v>0</v>
      </c>
      <c r="BL226" s="14" t="s">
        <v>205</v>
      </c>
      <c r="BM226" s="163" t="s">
        <v>514</v>
      </c>
    </row>
    <row r="227" spans="1:65" s="2" customFormat="1" ht="16.5" customHeight="1">
      <c r="A227" s="29"/>
      <c r="B227" s="150"/>
      <c r="C227" s="151" t="s">
        <v>515</v>
      </c>
      <c r="D227" s="151" t="s">
        <v>142</v>
      </c>
      <c r="E227" s="152" t="s">
        <v>516</v>
      </c>
      <c r="F227" s="153" t="s">
        <v>517</v>
      </c>
      <c r="G227" s="154" t="s">
        <v>332</v>
      </c>
      <c r="H227" s="155">
        <v>42</v>
      </c>
      <c r="I227" s="156"/>
      <c r="J227" s="157">
        <f>ROUND(I227*H227,2)</f>
        <v>0</v>
      </c>
      <c r="K227" s="158"/>
      <c r="L227" s="30"/>
      <c r="M227" s="159" t="s">
        <v>1</v>
      </c>
      <c r="N227" s="160" t="s">
        <v>37</v>
      </c>
      <c r="O227" s="58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3" t="s">
        <v>205</v>
      </c>
      <c r="AT227" s="163" t="s">
        <v>142</v>
      </c>
      <c r="AU227" s="163" t="s">
        <v>84</v>
      </c>
      <c r="AY227" s="14" t="s">
        <v>141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4" t="s">
        <v>84</v>
      </c>
      <c r="BK227" s="164">
        <f>ROUND(I227*H227,2)</f>
        <v>0</v>
      </c>
      <c r="BL227" s="14" t="s">
        <v>205</v>
      </c>
      <c r="BM227" s="163" t="s">
        <v>518</v>
      </c>
    </row>
    <row r="228" spans="1:65" s="2" customFormat="1" ht="24.2" customHeight="1">
      <c r="A228" s="29"/>
      <c r="B228" s="150"/>
      <c r="C228" s="151" t="s">
        <v>519</v>
      </c>
      <c r="D228" s="151" t="s">
        <v>142</v>
      </c>
      <c r="E228" s="152" t="s">
        <v>520</v>
      </c>
      <c r="F228" s="153" t="s">
        <v>521</v>
      </c>
      <c r="G228" s="154" t="s">
        <v>170</v>
      </c>
      <c r="H228" s="155">
        <v>54</v>
      </c>
      <c r="I228" s="156"/>
      <c r="J228" s="157">
        <f>ROUND(I228*H228,2)</f>
        <v>0</v>
      </c>
      <c r="K228" s="158"/>
      <c r="L228" s="30"/>
      <c r="M228" s="159" t="s">
        <v>1</v>
      </c>
      <c r="N228" s="160" t="s">
        <v>37</v>
      </c>
      <c r="O228" s="58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3" t="s">
        <v>205</v>
      </c>
      <c r="AT228" s="163" t="s">
        <v>142</v>
      </c>
      <c r="AU228" s="163" t="s">
        <v>84</v>
      </c>
      <c r="AY228" s="14" t="s">
        <v>141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4" t="s">
        <v>84</v>
      </c>
      <c r="BK228" s="164">
        <f>ROUND(I228*H228,2)</f>
        <v>0</v>
      </c>
      <c r="BL228" s="14" t="s">
        <v>205</v>
      </c>
      <c r="BM228" s="163" t="s">
        <v>522</v>
      </c>
    </row>
    <row r="229" spans="1:65" s="2" customFormat="1" ht="24.2" customHeight="1">
      <c r="A229" s="29"/>
      <c r="B229" s="150"/>
      <c r="C229" s="151" t="s">
        <v>523</v>
      </c>
      <c r="D229" s="151" t="s">
        <v>142</v>
      </c>
      <c r="E229" s="152" t="s">
        <v>524</v>
      </c>
      <c r="F229" s="153" t="s">
        <v>525</v>
      </c>
      <c r="G229" s="154" t="s">
        <v>170</v>
      </c>
      <c r="H229" s="155">
        <v>54</v>
      </c>
      <c r="I229" s="156"/>
      <c r="J229" s="157">
        <f>ROUND(I229*H229,2)</f>
        <v>0</v>
      </c>
      <c r="K229" s="158"/>
      <c r="L229" s="30"/>
      <c r="M229" s="159" t="s">
        <v>1</v>
      </c>
      <c r="N229" s="160" t="s">
        <v>37</v>
      </c>
      <c r="O229" s="58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3" t="s">
        <v>205</v>
      </c>
      <c r="AT229" s="163" t="s">
        <v>142</v>
      </c>
      <c r="AU229" s="163" t="s">
        <v>84</v>
      </c>
      <c r="AY229" s="14" t="s">
        <v>141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4" t="s">
        <v>84</v>
      </c>
      <c r="BK229" s="164">
        <f>ROUND(I229*H229,2)</f>
        <v>0</v>
      </c>
      <c r="BL229" s="14" t="s">
        <v>205</v>
      </c>
      <c r="BM229" s="163" t="s">
        <v>526</v>
      </c>
    </row>
    <row r="230" spans="1:65" s="2" customFormat="1" ht="33" customHeight="1">
      <c r="A230" s="29"/>
      <c r="B230" s="150"/>
      <c r="C230" s="151" t="s">
        <v>527</v>
      </c>
      <c r="D230" s="151" t="s">
        <v>142</v>
      </c>
      <c r="E230" s="152" t="s">
        <v>528</v>
      </c>
      <c r="F230" s="153" t="s">
        <v>529</v>
      </c>
      <c r="G230" s="154" t="s">
        <v>187</v>
      </c>
      <c r="H230" s="155">
        <v>0.105</v>
      </c>
      <c r="I230" s="156"/>
      <c r="J230" s="157">
        <f>ROUND(I230*H230,2)</f>
        <v>0</v>
      </c>
      <c r="K230" s="158"/>
      <c r="L230" s="30"/>
      <c r="M230" s="159" t="s">
        <v>1</v>
      </c>
      <c r="N230" s="160" t="s">
        <v>37</v>
      </c>
      <c r="O230" s="58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3" t="s">
        <v>205</v>
      </c>
      <c r="AT230" s="163" t="s">
        <v>142</v>
      </c>
      <c r="AU230" s="163" t="s">
        <v>84</v>
      </c>
      <c r="AY230" s="14" t="s">
        <v>141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4" t="s">
        <v>84</v>
      </c>
      <c r="BK230" s="164">
        <f>ROUND(I230*H230,2)</f>
        <v>0</v>
      </c>
      <c r="BL230" s="14" t="s">
        <v>205</v>
      </c>
      <c r="BM230" s="163" t="s">
        <v>530</v>
      </c>
    </row>
    <row r="231" spans="1:65" s="12" customFormat="1" ht="22.9" customHeight="1">
      <c r="B231" s="139"/>
      <c r="D231" s="140" t="s">
        <v>70</v>
      </c>
      <c r="E231" s="165" t="s">
        <v>531</v>
      </c>
      <c r="F231" s="165" t="s">
        <v>532</v>
      </c>
      <c r="I231" s="142"/>
      <c r="J231" s="166">
        <f>BK231</f>
        <v>0</v>
      </c>
      <c r="L231" s="139"/>
      <c r="M231" s="144"/>
      <c r="N231" s="145"/>
      <c r="O231" s="145"/>
      <c r="P231" s="146">
        <f>SUM(P232:P252)</f>
        <v>0</v>
      </c>
      <c r="Q231" s="145"/>
      <c r="R231" s="146">
        <f>SUM(R232:R252)</f>
        <v>0</v>
      </c>
      <c r="S231" s="145"/>
      <c r="T231" s="147">
        <f>SUM(T232:T252)</f>
        <v>0</v>
      </c>
      <c r="AR231" s="140" t="s">
        <v>84</v>
      </c>
      <c r="AT231" s="148" t="s">
        <v>70</v>
      </c>
      <c r="AU231" s="148" t="s">
        <v>78</v>
      </c>
      <c r="AY231" s="140" t="s">
        <v>141</v>
      </c>
      <c r="BK231" s="149">
        <f>SUM(BK232:BK252)</f>
        <v>0</v>
      </c>
    </row>
    <row r="232" spans="1:65" s="2" customFormat="1" ht="21.75" customHeight="1">
      <c r="A232" s="29"/>
      <c r="B232" s="150"/>
      <c r="C232" s="151" t="s">
        <v>533</v>
      </c>
      <c r="D232" s="151" t="s">
        <v>142</v>
      </c>
      <c r="E232" s="152" t="s">
        <v>534</v>
      </c>
      <c r="F232" s="153" t="s">
        <v>535</v>
      </c>
      <c r="G232" s="154" t="s">
        <v>157</v>
      </c>
      <c r="H232" s="155">
        <v>2</v>
      </c>
      <c r="I232" s="156"/>
      <c r="J232" s="157">
        <f t="shared" ref="J232:J252" si="40">ROUND(I232*H232,2)</f>
        <v>0</v>
      </c>
      <c r="K232" s="158"/>
      <c r="L232" s="30"/>
      <c r="M232" s="159" t="s">
        <v>1</v>
      </c>
      <c r="N232" s="160" t="s">
        <v>37</v>
      </c>
      <c r="O232" s="58"/>
      <c r="P232" s="161">
        <f t="shared" ref="P232:P252" si="41">O232*H232</f>
        <v>0</v>
      </c>
      <c r="Q232" s="161">
        <v>0</v>
      </c>
      <c r="R232" s="161">
        <f t="shared" ref="R232:R252" si="42">Q232*H232</f>
        <v>0</v>
      </c>
      <c r="S232" s="161">
        <v>0</v>
      </c>
      <c r="T232" s="162">
        <f t="shared" ref="T232:T252" si="43"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3" t="s">
        <v>205</v>
      </c>
      <c r="AT232" s="163" t="s">
        <v>142</v>
      </c>
      <c r="AU232" s="163" t="s">
        <v>84</v>
      </c>
      <c r="AY232" s="14" t="s">
        <v>141</v>
      </c>
      <c r="BE232" s="164">
        <f t="shared" ref="BE232:BE252" si="44">IF(N232="základná",J232,0)</f>
        <v>0</v>
      </c>
      <c r="BF232" s="164">
        <f t="shared" ref="BF232:BF252" si="45">IF(N232="znížená",J232,0)</f>
        <v>0</v>
      </c>
      <c r="BG232" s="164">
        <f t="shared" ref="BG232:BG252" si="46">IF(N232="zákl. prenesená",J232,0)</f>
        <v>0</v>
      </c>
      <c r="BH232" s="164">
        <f t="shared" ref="BH232:BH252" si="47">IF(N232="zníž. prenesená",J232,0)</f>
        <v>0</v>
      </c>
      <c r="BI232" s="164">
        <f t="shared" ref="BI232:BI252" si="48">IF(N232="nulová",J232,0)</f>
        <v>0</v>
      </c>
      <c r="BJ232" s="14" t="s">
        <v>84</v>
      </c>
      <c r="BK232" s="164">
        <f t="shared" ref="BK232:BK252" si="49">ROUND(I232*H232,2)</f>
        <v>0</v>
      </c>
      <c r="BL232" s="14" t="s">
        <v>205</v>
      </c>
      <c r="BM232" s="163" t="s">
        <v>536</v>
      </c>
    </row>
    <row r="233" spans="1:65" s="2" customFormat="1" ht="33" customHeight="1">
      <c r="A233" s="29"/>
      <c r="B233" s="150"/>
      <c r="C233" s="167" t="s">
        <v>537</v>
      </c>
      <c r="D233" s="167" t="s">
        <v>301</v>
      </c>
      <c r="E233" s="168" t="s">
        <v>538</v>
      </c>
      <c r="F233" s="169" t="s">
        <v>539</v>
      </c>
      <c r="G233" s="170" t="s">
        <v>157</v>
      </c>
      <c r="H233" s="171">
        <v>2</v>
      </c>
      <c r="I233" s="172"/>
      <c r="J233" s="173">
        <f t="shared" si="40"/>
        <v>0</v>
      </c>
      <c r="K233" s="174"/>
      <c r="L233" s="175"/>
      <c r="M233" s="176" t="s">
        <v>1</v>
      </c>
      <c r="N233" s="177" t="s">
        <v>37</v>
      </c>
      <c r="O233" s="58"/>
      <c r="P233" s="161">
        <f t="shared" si="41"/>
        <v>0</v>
      </c>
      <c r="Q233" s="161">
        <v>0</v>
      </c>
      <c r="R233" s="161">
        <f t="shared" si="42"/>
        <v>0</v>
      </c>
      <c r="S233" s="161">
        <v>0</v>
      </c>
      <c r="T233" s="162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3" t="s">
        <v>268</v>
      </c>
      <c r="AT233" s="163" t="s">
        <v>301</v>
      </c>
      <c r="AU233" s="163" t="s">
        <v>84</v>
      </c>
      <c r="AY233" s="14" t="s">
        <v>141</v>
      </c>
      <c r="BE233" s="164">
        <f t="shared" si="44"/>
        <v>0</v>
      </c>
      <c r="BF233" s="164">
        <f t="shared" si="45"/>
        <v>0</v>
      </c>
      <c r="BG233" s="164">
        <f t="shared" si="46"/>
        <v>0</v>
      </c>
      <c r="BH233" s="164">
        <f t="shared" si="47"/>
        <v>0</v>
      </c>
      <c r="BI233" s="164">
        <f t="shared" si="48"/>
        <v>0</v>
      </c>
      <c r="BJ233" s="14" t="s">
        <v>84</v>
      </c>
      <c r="BK233" s="164">
        <f t="shared" si="49"/>
        <v>0</v>
      </c>
      <c r="BL233" s="14" t="s">
        <v>205</v>
      </c>
      <c r="BM233" s="163" t="s">
        <v>540</v>
      </c>
    </row>
    <row r="234" spans="1:65" s="2" customFormat="1" ht="16.5" customHeight="1">
      <c r="A234" s="29"/>
      <c r="B234" s="150"/>
      <c r="C234" s="151" t="s">
        <v>541</v>
      </c>
      <c r="D234" s="151" t="s">
        <v>142</v>
      </c>
      <c r="E234" s="152" t="s">
        <v>542</v>
      </c>
      <c r="F234" s="153" t="s">
        <v>543</v>
      </c>
      <c r="G234" s="154" t="s">
        <v>297</v>
      </c>
      <c r="H234" s="155">
        <v>2</v>
      </c>
      <c r="I234" s="156"/>
      <c r="J234" s="157">
        <f t="shared" si="40"/>
        <v>0</v>
      </c>
      <c r="K234" s="158"/>
      <c r="L234" s="30"/>
      <c r="M234" s="159" t="s">
        <v>1</v>
      </c>
      <c r="N234" s="160" t="s">
        <v>37</v>
      </c>
      <c r="O234" s="58"/>
      <c r="P234" s="161">
        <f t="shared" si="41"/>
        <v>0</v>
      </c>
      <c r="Q234" s="161">
        <v>0</v>
      </c>
      <c r="R234" s="161">
        <f t="shared" si="42"/>
        <v>0</v>
      </c>
      <c r="S234" s="161">
        <v>0</v>
      </c>
      <c r="T234" s="162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3" t="s">
        <v>205</v>
      </c>
      <c r="AT234" s="163" t="s">
        <v>142</v>
      </c>
      <c r="AU234" s="163" t="s">
        <v>84</v>
      </c>
      <c r="AY234" s="14" t="s">
        <v>141</v>
      </c>
      <c r="BE234" s="164">
        <f t="shared" si="44"/>
        <v>0</v>
      </c>
      <c r="BF234" s="164">
        <f t="shared" si="45"/>
        <v>0</v>
      </c>
      <c r="BG234" s="164">
        <f t="shared" si="46"/>
        <v>0</v>
      </c>
      <c r="BH234" s="164">
        <f t="shared" si="47"/>
        <v>0</v>
      </c>
      <c r="BI234" s="164">
        <f t="shared" si="48"/>
        <v>0</v>
      </c>
      <c r="BJ234" s="14" t="s">
        <v>84</v>
      </c>
      <c r="BK234" s="164">
        <f t="shared" si="49"/>
        <v>0</v>
      </c>
      <c r="BL234" s="14" t="s">
        <v>205</v>
      </c>
      <c r="BM234" s="163" t="s">
        <v>544</v>
      </c>
    </row>
    <row r="235" spans="1:65" s="2" customFormat="1" ht="21.75" customHeight="1">
      <c r="A235" s="29"/>
      <c r="B235" s="150"/>
      <c r="C235" s="167" t="s">
        <v>545</v>
      </c>
      <c r="D235" s="167" t="s">
        <v>301</v>
      </c>
      <c r="E235" s="168" t="s">
        <v>546</v>
      </c>
      <c r="F235" s="169" t="s">
        <v>547</v>
      </c>
      <c r="G235" s="170" t="s">
        <v>157</v>
      </c>
      <c r="H235" s="171">
        <v>1</v>
      </c>
      <c r="I235" s="172"/>
      <c r="J235" s="173">
        <f t="shared" si="40"/>
        <v>0</v>
      </c>
      <c r="K235" s="174"/>
      <c r="L235" s="175"/>
      <c r="M235" s="176" t="s">
        <v>1</v>
      </c>
      <c r="N235" s="177" t="s">
        <v>37</v>
      </c>
      <c r="O235" s="58"/>
      <c r="P235" s="161">
        <f t="shared" si="41"/>
        <v>0</v>
      </c>
      <c r="Q235" s="161">
        <v>0</v>
      </c>
      <c r="R235" s="161">
        <f t="shared" si="42"/>
        <v>0</v>
      </c>
      <c r="S235" s="161">
        <v>0</v>
      </c>
      <c r="T235" s="162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3" t="s">
        <v>268</v>
      </c>
      <c r="AT235" s="163" t="s">
        <v>301</v>
      </c>
      <c r="AU235" s="163" t="s">
        <v>84</v>
      </c>
      <c r="AY235" s="14" t="s">
        <v>141</v>
      </c>
      <c r="BE235" s="164">
        <f t="shared" si="44"/>
        <v>0</v>
      </c>
      <c r="BF235" s="164">
        <f t="shared" si="45"/>
        <v>0</v>
      </c>
      <c r="BG235" s="164">
        <f t="shared" si="46"/>
        <v>0</v>
      </c>
      <c r="BH235" s="164">
        <f t="shared" si="47"/>
        <v>0</v>
      </c>
      <c r="BI235" s="164">
        <f t="shared" si="48"/>
        <v>0</v>
      </c>
      <c r="BJ235" s="14" t="s">
        <v>84</v>
      </c>
      <c r="BK235" s="164">
        <f t="shared" si="49"/>
        <v>0</v>
      </c>
      <c r="BL235" s="14" t="s">
        <v>205</v>
      </c>
      <c r="BM235" s="163" t="s">
        <v>548</v>
      </c>
    </row>
    <row r="236" spans="1:65" s="2" customFormat="1" ht="24.2" customHeight="1">
      <c r="A236" s="29"/>
      <c r="B236" s="150"/>
      <c r="C236" s="167" t="s">
        <v>549</v>
      </c>
      <c r="D236" s="167" t="s">
        <v>301</v>
      </c>
      <c r="E236" s="168" t="s">
        <v>550</v>
      </c>
      <c r="F236" s="169" t="s">
        <v>551</v>
      </c>
      <c r="G236" s="170" t="s">
        <v>157</v>
      </c>
      <c r="H236" s="171">
        <v>1</v>
      </c>
      <c r="I236" s="172"/>
      <c r="J236" s="173">
        <f t="shared" si="40"/>
        <v>0</v>
      </c>
      <c r="K236" s="174"/>
      <c r="L236" s="175"/>
      <c r="M236" s="176" t="s">
        <v>1</v>
      </c>
      <c r="N236" s="177" t="s">
        <v>37</v>
      </c>
      <c r="O236" s="58"/>
      <c r="P236" s="161">
        <f t="shared" si="41"/>
        <v>0</v>
      </c>
      <c r="Q236" s="161">
        <v>0</v>
      </c>
      <c r="R236" s="161">
        <f t="shared" si="42"/>
        <v>0</v>
      </c>
      <c r="S236" s="161">
        <v>0</v>
      </c>
      <c r="T236" s="162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3" t="s">
        <v>268</v>
      </c>
      <c r="AT236" s="163" t="s">
        <v>301</v>
      </c>
      <c r="AU236" s="163" t="s">
        <v>84</v>
      </c>
      <c r="AY236" s="14" t="s">
        <v>141</v>
      </c>
      <c r="BE236" s="164">
        <f t="shared" si="44"/>
        <v>0</v>
      </c>
      <c r="BF236" s="164">
        <f t="shared" si="45"/>
        <v>0</v>
      </c>
      <c r="BG236" s="164">
        <f t="shared" si="46"/>
        <v>0</v>
      </c>
      <c r="BH236" s="164">
        <f t="shared" si="47"/>
        <v>0</v>
      </c>
      <c r="BI236" s="164">
        <f t="shared" si="48"/>
        <v>0</v>
      </c>
      <c r="BJ236" s="14" t="s">
        <v>84</v>
      </c>
      <c r="BK236" s="164">
        <f t="shared" si="49"/>
        <v>0</v>
      </c>
      <c r="BL236" s="14" t="s">
        <v>205</v>
      </c>
      <c r="BM236" s="163" t="s">
        <v>552</v>
      </c>
    </row>
    <row r="237" spans="1:65" s="2" customFormat="1" ht="16.5" customHeight="1">
      <c r="A237" s="29"/>
      <c r="B237" s="150"/>
      <c r="C237" s="167" t="s">
        <v>553</v>
      </c>
      <c r="D237" s="167" t="s">
        <v>301</v>
      </c>
      <c r="E237" s="168" t="s">
        <v>554</v>
      </c>
      <c r="F237" s="169" t="s">
        <v>555</v>
      </c>
      <c r="G237" s="170" t="s">
        <v>157</v>
      </c>
      <c r="H237" s="171">
        <v>2</v>
      </c>
      <c r="I237" s="172"/>
      <c r="J237" s="173">
        <f t="shared" si="40"/>
        <v>0</v>
      </c>
      <c r="K237" s="174"/>
      <c r="L237" s="175"/>
      <c r="M237" s="176" t="s">
        <v>1</v>
      </c>
      <c r="N237" s="177" t="s">
        <v>37</v>
      </c>
      <c r="O237" s="58"/>
      <c r="P237" s="161">
        <f t="shared" si="41"/>
        <v>0</v>
      </c>
      <c r="Q237" s="161">
        <v>0</v>
      </c>
      <c r="R237" s="161">
        <f t="shared" si="42"/>
        <v>0</v>
      </c>
      <c r="S237" s="161">
        <v>0</v>
      </c>
      <c r="T237" s="162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3" t="s">
        <v>268</v>
      </c>
      <c r="AT237" s="163" t="s">
        <v>301</v>
      </c>
      <c r="AU237" s="163" t="s">
        <v>84</v>
      </c>
      <c r="AY237" s="14" t="s">
        <v>141</v>
      </c>
      <c r="BE237" s="164">
        <f t="shared" si="44"/>
        <v>0</v>
      </c>
      <c r="BF237" s="164">
        <f t="shared" si="45"/>
        <v>0</v>
      </c>
      <c r="BG237" s="164">
        <f t="shared" si="46"/>
        <v>0</v>
      </c>
      <c r="BH237" s="164">
        <f t="shared" si="47"/>
        <v>0</v>
      </c>
      <c r="BI237" s="164">
        <f t="shared" si="48"/>
        <v>0</v>
      </c>
      <c r="BJ237" s="14" t="s">
        <v>84</v>
      </c>
      <c r="BK237" s="164">
        <f t="shared" si="49"/>
        <v>0</v>
      </c>
      <c r="BL237" s="14" t="s">
        <v>205</v>
      </c>
      <c r="BM237" s="163" t="s">
        <v>556</v>
      </c>
    </row>
    <row r="238" spans="1:65" s="2" customFormat="1" ht="16.5" customHeight="1">
      <c r="A238" s="29"/>
      <c r="B238" s="150"/>
      <c r="C238" s="167" t="s">
        <v>557</v>
      </c>
      <c r="D238" s="167" t="s">
        <v>301</v>
      </c>
      <c r="E238" s="168" t="s">
        <v>558</v>
      </c>
      <c r="F238" s="169" t="s">
        <v>559</v>
      </c>
      <c r="G238" s="170" t="s">
        <v>157</v>
      </c>
      <c r="H238" s="171">
        <v>2</v>
      </c>
      <c r="I238" s="172"/>
      <c r="J238" s="173">
        <f t="shared" si="40"/>
        <v>0</v>
      </c>
      <c r="K238" s="174"/>
      <c r="L238" s="175"/>
      <c r="M238" s="176" t="s">
        <v>1</v>
      </c>
      <c r="N238" s="177" t="s">
        <v>37</v>
      </c>
      <c r="O238" s="58"/>
      <c r="P238" s="161">
        <f t="shared" si="41"/>
        <v>0</v>
      </c>
      <c r="Q238" s="161">
        <v>0</v>
      </c>
      <c r="R238" s="161">
        <f t="shared" si="42"/>
        <v>0</v>
      </c>
      <c r="S238" s="161">
        <v>0</v>
      </c>
      <c r="T238" s="162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3" t="s">
        <v>268</v>
      </c>
      <c r="AT238" s="163" t="s">
        <v>301</v>
      </c>
      <c r="AU238" s="163" t="s">
        <v>84</v>
      </c>
      <c r="AY238" s="14" t="s">
        <v>141</v>
      </c>
      <c r="BE238" s="164">
        <f t="shared" si="44"/>
        <v>0</v>
      </c>
      <c r="BF238" s="164">
        <f t="shared" si="45"/>
        <v>0</v>
      </c>
      <c r="BG238" s="164">
        <f t="shared" si="46"/>
        <v>0</v>
      </c>
      <c r="BH238" s="164">
        <f t="shared" si="47"/>
        <v>0</v>
      </c>
      <c r="BI238" s="164">
        <f t="shared" si="48"/>
        <v>0</v>
      </c>
      <c r="BJ238" s="14" t="s">
        <v>84</v>
      </c>
      <c r="BK238" s="164">
        <f t="shared" si="49"/>
        <v>0</v>
      </c>
      <c r="BL238" s="14" t="s">
        <v>205</v>
      </c>
      <c r="BM238" s="163" t="s">
        <v>560</v>
      </c>
    </row>
    <row r="239" spans="1:65" s="2" customFormat="1" ht="16.5" customHeight="1">
      <c r="A239" s="29"/>
      <c r="B239" s="150"/>
      <c r="C239" s="167" t="s">
        <v>561</v>
      </c>
      <c r="D239" s="167" t="s">
        <v>301</v>
      </c>
      <c r="E239" s="168" t="s">
        <v>562</v>
      </c>
      <c r="F239" s="169" t="s">
        <v>563</v>
      </c>
      <c r="G239" s="170" t="s">
        <v>157</v>
      </c>
      <c r="H239" s="171">
        <v>2</v>
      </c>
      <c r="I239" s="172"/>
      <c r="J239" s="173">
        <f t="shared" si="40"/>
        <v>0</v>
      </c>
      <c r="K239" s="174"/>
      <c r="L239" s="175"/>
      <c r="M239" s="176" t="s">
        <v>1</v>
      </c>
      <c r="N239" s="177" t="s">
        <v>37</v>
      </c>
      <c r="O239" s="58"/>
      <c r="P239" s="161">
        <f t="shared" si="41"/>
        <v>0</v>
      </c>
      <c r="Q239" s="161">
        <v>0</v>
      </c>
      <c r="R239" s="161">
        <f t="shared" si="42"/>
        <v>0</v>
      </c>
      <c r="S239" s="161">
        <v>0</v>
      </c>
      <c r="T239" s="162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3" t="s">
        <v>268</v>
      </c>
      <c r="AT239" s="163" t="s">
        <v>301</v>
      </c>
      <c r="AU239" s="163" t="s">
        <v>84</v>
      </c>
      <c r="AY239" s="14" t="s">
        <v>141</v>
      </c>
      <c r="BE239" s="164">
        <f t="shared" si="44"/>
        <v>0</v>
      </c>
      <c r="BF239" s="164">
        <f t="shared" si="45"/>
        <v>0</v>
      </c>
      <c r="BG239" s="164">
        <f t="shared" si="46"/>
        <v>0</v>
      </c>
      <c r="BH239" s="164">
        <f t="shared" si="47"/>
        <v>0</v>
      </c>
      <c r="BI239" s="164">
        <f t="shared" si="48"/>
        <v>0</v>
      </c>
      <c r="BJ239" s="14" t="s">
        <v>84</v>
      </c>
      <c r="BK239" s="164">
        <f t="shared" si="49"/>
        <v>0</v>
      </c>
      <c r="BL239" s="14" t="s">
        <v>205</v>
      </c>
      <c r="BM239" s="163" t="s">
        <v>564</v>
      </c>
    </row>
    <row r="240" spans="1:65" s="2" customFormat="1" ht="24.2" customHeight="1">
      <c r="A240" s="29"/>
      <c r="B240" s="150"/>
      <c r="C240" s="167" t="s">
        <v>565</v>
      </c>
      <c r="D240" s="167" t="s">
        <v>301</v>
      </c>
      <c r="E240" s="168" t="s">
        <v>566</v>
      </c>
      <c r="F240" s="169" t="s">
        <v>567</v>
      </c>
      <c r="G240" s="170" t="s">
        <v>157</v>
      </c>
      <c r="H240" s="171">
        <v>2</v>
      </c>
      <c r="I240" s="172"/>
      <c r="J240" s="173">
        <f t="shared" si="40"/>
        <v>0</v>
      </c>
      <c r="K240" s="174"/>
      <c r="L240" s="175"/>
      <c r="M240" s="176" t="s">
        <v>1</v>
      </c>
      <c r="N240" s="177" t="s">
        <v>37</v>
      </c>
      <c r="O240" s="58"/>
      <c r="P240" s="161">
        <f t="shared" si="41"/>
        <v>0</v>
      </c>
      <c r="Q240" s="161">
        <v>0</v>
      </c>
      <c r="R240" s="161">
        <f t="shared" si="42"/>
        <v>0</v>
      </c>
      <c r="S240" s="161">
        <v>0</v>
      </c>
      <c r="T240" s="162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3" t="s">
        <v>268</v>
      </c>
      <c r="AT240" s="163" t="s">
        <v>301</v>
      </c>
      <c r="AU240" s="163" t="s">
        <v>84</v>
      </c>
      <c r="AY240" s="14" t="s">
        <v>141</v>
      </c>
      <c r="BE240" s="164">
        <f t="shared" si="44"/>
        <v>0</v>
      </c>
      <c r="BF240" s="164">
        <f t="shared" si="45"/>
        <v>0</v>
      </c>
      <c r="BG240" s="164">
        <f t="shared" si="46"/>
        <v>0</v>
      </c>
      <c r="BH240" s="164">
        <f t="shared" si="47"/>
        <v>0</v>
      </c>
      <c r="BI240" s="164">
        <f t="shared" si="48"/>
        <v>0</v>
      </c>
      <c r="BJ240" s="14" t="s">
        <v>84</v>
      </c>
      <c r="BK240" s="164">
        <f t="shared" si="49"/>
        <v>0</v>
      </c>
      <c r="BL240" s="14" t="s">
        <v>205</v>
      </c>
      <c r="BM240" s="163" t="s">
        <v>568</v>
      </c>
    </row>
    <row r="241" spans="1:65" s="2" customFormat="1" ht="37.9" customHeight="1">
      <c r="A241" s="29"/>
      <c r="B241" s="150"/>
      <c r="C241" s="167" t="s">
        <v>569</v>
      </c>
      <c r="D241" s="167" t="s">
        <v>301</v>
      </c>
      <c r="E241" s="168" t="s">
        <v>570</v>
      </c>
      <c r="F241" s="169" t="s">
        <v>571</v>
      </c>
      <c r="G241" s="170" t="s">
        <v>157</v>
      </c>
      <c r="H241" s="171">
        <v>2</v>
      </c>
      <c r="I241" s="172"/>
      <c r="J241" s="173">
        <f t="shared" si="40"/>
        <v>0</v>
      </c>
      <c r="K241" s="174"/>
      <c r="L241" s="175"/>
      <c r="M241" s="176" t="s">
        <v>1</v>
      </c>
      <c r="N241" s="177" t="s">
        <v>37</v>
      </c>
      <c r="O241" s="58"/>
      <c r="P241" s="161">
        <f t="shared" si="41"/>
        <v>0</v>
      </c>
      <c r="Q241" s="161">
        <v>0</v>
      </c>
      <c r="R241" s="161">
        <f t="shared" si="42"/>
        <v>0</v>
      </c>
      <c r="S241" s="161">
        <v>0</v>
      </c>
      <c r="T241" s="162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3" t="s">
        <v>268</v>
      </c>
      <c r="AT241" s="163" t="s">
        <v>301</v>
      </c>
      <c r="AU241" s="163" t="s">
        <v>84</v>
      </c>
      <c r="AY241" s="14" t="s">
        <v>141</v>
      </c>
      <c r="BE241" s="164">
        <f t="shared" si="44"/>
        <v>0</v>
      </c>
      <c r="BF241" s="164">
        <f t="shared" si="45"/>
        <v>0</v>
      </c>
      <c r="BG241" s="164">
        <f t="shared" si="46"/>
        <v>0</v>
      </c>
      <c r="BH241" s="164">
        <f t="shared" si="47"/>
        <v>0</v>
      </c>
      <c r="BI241" s="164">
        <f t="shared" si="48"/>
        <v>0</v>
      </c>
      <c r="BJ241" s="14" t="s">
        <v>84</v>
      </c>
      <c r="BK241" s="164">
        <f t="shared" si="49"/>
        <v>0</v>
      </c>
      <c r="BL241" s="14" t="s">
        <v>205</v>
      </c>
      <c r="BM241" s="163" t="s">
        <v>572</v>
      </c>
    </row>
    <row r="242" spans="1:65" s="2" customFormat="1" ht="16.5" customHeight="1">
      <c r="A242" s="29"/>
      <c r="B242" s="150"/>
      <c r="C242" s="167" t="s">
        <v>573</v>
      </c>
      <c r="D242" s="167" t="s">
        <v>301</v>
      </c>
      <c r="E242" s="168" t="s">
        <v>574</v>
      </c>
      <c r="F242" s="169" t="s">
        <v>575</v>
      </c>
      <c r="G242" s="170" t="s">
        <v>157</v>
      </c>
      <c r="H242" s="171">
        <v>2</v>
      </c>
      <c r="I242" s="172"/>
      <c r="J242" s="173">
        <f t="shared" si="40"/>
        <v>0</v>
      </c>
      <c r="K242" s="174"/>
      <c r="L242" s="175"/>
      <c r="M242" s="176" t="s">
        <v>1</v>
      </c>
      <c r="N242" s="177" t="s">
        <v>37</v>
      </c>
      <c r="O242" s="58"/>
      <c r="P242" s="161">
        <f t="shared" si="41"/>
        <v>0</v>
      </c>
      <c r="Q242" s="161">
        <v>0</v>
      </c>
      <c r="R242" s="161">
        <f t="shared" si="42"/>
        <v>0</v>
      </c>
      <c r="S242" s="161">
        <v>0</v>
      </c>
      <c r="T242" s="162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3" t="s">
        <v>268</v>
      </c>
      <c r="AT242" s="163" t="s">
        <v>301</v>
      </c>
      <c r="AU242" s="163" t="s">
        <v>84</v>
      </c>
      <c r="AY242" s="14" t="s">
        <v>141</v>
      </c>
      <c r="BE242" s="164">
        <f t="shared" si="44"/>
        <v>0</v>
      </c>
      <c r="BF242" s="164">
        <f t="shared" si="45"/>
        <v>0</v>
      </c>
      <c r="BG242" s="164">
        <f t="shared" si="46"/>
        <v>0</v>
      </c>
      <c r="BH242" s="164">
        <f t="shared" si="47"/>
        <v>0</v>
      </c>
      <c r="BI242" s="164">
        <f t="shared" si="48"/>
        <v>0</v>
      </c>
      <c r="BJ242" s="14" t="s">
        <v>84</v>
      </c>
      <c r="BK242" s="164">
        <f t="shared" si="49"/>
        <v>0</v>
      </c>
      <c r="BL242" s="14" t="s">
        <v>205</v>
      </c>
      <c r="BM242" s="163" t="s">
        <v>576</v>
      </c>
    </row>
    <row r="243" spans="1:65" s="2" customFormat="1" ht="37.9" customHeight="1">
      <c r="A243" s="29"/>
      <c r="B243" s="150"/>
      <c r="C243" s="167" t="s">
        <v>577</v>
      </c>
      <c r="D243" s="167" t="s">
        <v>301</v>
      </c>
      <c r="E243" s="168" t="s">
        <v>578</v>
      </c>
      <c r="F243" s="169" t="s">
        <v>579</v>
      </c>
      <c r="G243" s="170" t="s">
        <v>157</v>
      </c>
      <c r="H243" s="171">
        <v>2</v>
      </c>
      <c r="I243" s="172"/>
      <c r="J243" s="173">
        <f t="shared" si="40"/>
        <v>0</v>
      </c>
      <c r="K243" s="174"/>
      <c r="L243" s="175"/>
      <c r="M243" s="176" t="s">
        <v>1</v>
      </c>
      <c r="N243" s="177" t="s">
        <v>37</v>
      </c>
      <c r="O243" s="58"/>
      <c r="P243" s="161">
        <f t="shared" si="41"/>
        <v>0</v>
      </c>
      <c r="Q243" s="161">
        <v>0</v>
      </c>
      <c r="R243" s="161">
        <f t="shared" si="42"/>
        <v>0</v>
      </c>
      <c r="S243" s="161">
        <v>0</v>
      </c>
      <c r="T243" s="162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3" t="s">
        <v>268</v>
      </c>
      <c r="AT243" s="163" t="s">
        <v>301</v>
      </c>
      <c r="AU243" s="163" t="s">
        <v>84</v>
      </c>
      <c r="AY243" s="14" t="s">
        <v>141</v>
      </c>
      <c r="BE243" s="164">
        <f t="shared" si="44"/>
        <v>0</v>
      </c>
      <c r="BF243" s="164">
        <f t="shared" si="45"/>
        <v>0</v>
      </c>
      <c r="BG243" s="164">
        <f t="shared" si="46"/>
        <v>0</v>
      </c>
      <c r="BH243" s="164">
        <f t="shared" si="47"/>
        <v>0</v>
      </c>
      <c r="BI243" s="164">
        <f t="shared" si="48"/>
        <v>0</v>
      </c>
      <c r="BJ243" s="14" t="s">
        <v>84</v>
      </c>
      <c r="BK243" s="164">
        <f t="shared" si="49"/>
        <v>0</v>
      </c>
      <c r="BL243" s="14" t="s">
        <v>205</v>
      </c>
      <c r="BM243" s="163" t="s">
        <v>580</v>
      </c>
    </row>
    <row r="244" spans="1:65" s="2" customFormat="1" ht="16.5" customHeight="1">
      <c r="A244" s="29"/>
      <c r="B244" s="150"/>
      <c r="C244" s="167" t="s">
        <v>581</v>
      </c>
      <c r="D244" s="167" t="s">
        <v>301</v>
      </c>
      <c r="E244" s="168" t="s">
        <v>582</v>
      </c>
      <c r="F244" s="169" t="s">
        <v>583</v>
      </c>
      <c r="G244" s="170" t="s">
        <v>157</v>
      </c>
      <c r="H244" s="171">
        <v>2</v>
      </c>
      <c r="I244" s="172"/>
      <c r="J244" s="173">
        <f t="shared" si="40"/>
        <v>0</v>
      </c>
      <c r="K244" s="174"/>
      <c r="L244" s="175"/>
      <c r="M244" s="176" t="s">
        <v>1</v>
      </c>
      <c r="N244" s="177" t="s">
        <v>37</v>
      </c>
      <c r="O244" s="58"/>
      <c r="P244" s="161">
        <f t="shared" si="41"/>
        <v>0</v>
      </c>
      <c r="Q244" s="161">
        <v>0</v>
      </c>
      <c r="R244" s="161">
        <f t="shared" si="42"/>
        <v>0</v>
      </c>
      <c r="S244" s="161">
        <v>0</v>
      </c>
      <c r="T244" s="162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3" t="s">
        <v>268</v>
      </c>
      <c r="AT244" s="163" t="s">
        <v>301</v>
      </c>
      <c r="AU244" s="163" t="s">
        <v>84</v>
      </c>
      <c r="AY244" s="14" t="s">
        <v>141</v>
      </c>
      <c r="BE244" s="164">
        <f t="shared" si="44"/>
        <v>0</v>
      </c>
      <c r="BF244" s="164">
        <f t="shared" si="45"/>
        <v>0</v>
      </c>
      <c r="BG244" s="164">
        <f t="shared" si="46"/>
        <v>0</v>
      </c>
      <c r="BH244" s="164">
        <f t="shared" si="47"/>
        <v>0</v>
      </c>
      <c r="BI244" s="164">
        <f t="shared" si="48"/>
        <v>0</v>
      </c>
      <c r="BJ244" s="14" t="s">
        <v>84</v>
      </c>
      <c r="BK244" s="164">
        <f t="shared" si="49"/>
        <v>0</v>
      </c>
      <c r="BL244" s="14" t="s">
        <v>205</v>
      </c>
      <c r="BM244" s="163" t="s">
        <v>584</v>
      </c>
    </row>
    <row r="245" spans="1:65" s="2" customFormat="1" ht="24.2" customHeight="1">
      <c r="A245" s="29"/>
      <c r="B245" s="150"/>
      <c r="C245" s="167" t="s">
        <v>585</v>
      </c>
      <c r="D245" s="167" t="s">
        <v>301</v>
      </c>
      <c r="E245" s="168" t="s">
        <v>586</v>
      </c>
      <c r="F245" s="169" t="s">
        <v>587</v>
      </c>
      <c r="G245" s="170" t="s">
        <v>157</v>
      </c>
      <c r="H245" s="171">
        <v>2</v>
      </c>
      <c r="I245" s="172"/>
      <c r="J245" s="173">
        <f t="shared" si="40"/>
        <v>0</v>
      </c>
      <c r="K245" s="174"/>
      <c r="L245" s="175"/>
      <c r="M245" s="176" t="s">
        <v>1</v>
      </c>
      <c r="N245" s="177" t="s">
        <v>37</v>
      </c>
      <c r="O245" s="58"/>
      <c r="P245" s="161">
        <f t="shared" si="41"/>
        <v>0</v>
      </c>
      <c r="Q245" s="161">
        <v>0</v>
      </c>
      <c r="R245" s="161">
        <f t="shared" si="42"/>
        <v>0</v>
      </c>
      <c r="S245" s="161">
        <v>0</v>
      </c>
      <c r="T245" s="162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3" t="s">
        <v>268</v>
      </c>
      <c r="AT245" s="163" t="s">
        <v>301</v>
      </c>
      <c r="AU245" s="163" t="s">
        <v>84</v>
      </c>
      <c r="AY245" s="14" t="s">
        <v>141</v>
      </c>
      <c r="BE245" s="164">
        <f t="shared" si="44"/>
        <v>0</v>
      </c>
      <c r="BF245" s="164">
        <f t="shared" si="45"/>
        <v>0</v>
      </c>
      <c r="BG245" s="164">
        <f t="shared" si="46"/>
        <v>0</v>
      </c>
      <c r="BH245" s="164">
        <f t="shared" si="47"/>
        <v>0</v>
      </c>
      <c r="BI245" s="164">
        <f t="shared" si="48"/>
        <v>0</v>
      </c>
      <c r="BJ245" s="14" t="s">
        <v>84</v>
      </c>
      <c r="BK245" s="164">
        <f t="shared" si="49"/>
        <v>0</v>
      </c>
      <c r="BL245" s="14" t="s">
        <v>205</v>
      </c>
      <c r="BM245" s="163" t="s">
        <v>588</v>
      </c>
    </row>
    <row r="246" spans="1:65" s="2" customFormat="1" ht="16.5" customHeight="1">
      <c r="A246" s="29"/>
      <c r="B246" s="150"/>
      <c r="C246" s="167" t="s">
        <v>589</v>
      </c>
      <c r="D246" s="167" t="s">
        <v>301</v>
      </c>
      <c r="E246" s="168" t="s">
        <v>590</v>
      </c>
      <c r="F246" s="169" t="s">
        <v>591</v>
      </c>
      <c r="G246" s="170" t="s">
        <v>157</v>
      </c>
      <c r="H246" s="171">
        <v>2</v>
      </c>
      <c r="I246" s="172"/>
      <c r="J246" s="173">
        <f t="shared" si="40"/>
        <v>0</v>
      </c>
      <c r="K246" s="174"/>
      <c r="L246" s="175"/>
      <c r="M246" s="176" t="s">
        <v>1</v>
      </c>
      <c r="N246" s="177" t="s">
        <v>37</v>
      </c>
      <c r="O246" s="58"/>
      <c r="P246" s="161">
        <f t="shared" si="41"/>
        <v>0</v>
      </c>
      <c r="Q246" s="161">
        <v>0</v>
      </c>
      <c r="R246" s="161">
        <f t="shared" si="42"/>
        <v>0</v>
      </c>
      <c r="S246" s="161">
        <v>0</v>
      </c>
      <c r="T246" s="162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3" t="s">
        <v>268</v>
      </c>
      <c r="AT246" s="163" t="s">
        <v>301</v>
      </c>
      <c r="AU246" s="163" t="s">
        <v>84</v>
      </c>
      <c r="AY246" s="14" t="s">
        <v>141</v>
      </c>
      <c r="BE246" s="164">
        <f t="shared" si="44"/>
        <v>0</v>
      </c>
      <c r="BF246" s="164">
        <f t="shared" si="45"/>
        <v>0</v>
      </c>
      <c r="BG246" s="164">
        <f t="shared" si="46"/>
        <v>0</v>
      </c>
      <c r="BH246" s="164">
        <f t="shared" si="47"/>
        <v>0</v>
      </c>
      <c r="BI246" s="164">
        <f t="shared" si="48"/>
        <v>0</v>
      </c>
      <c r="BJ246" s="14" t="s">
        <v>84</v>
      </c>
      <c r="BK246" s="164">
        <f t="shared" si="49"/>
        <v>0</v>
      </c>
      <c r="BL246" s="14" t="s">
        <v>205</v>
      </c>
      <c r="BM246" s="163" t="s">
        <v>592</v>
      </c>
    </row>
    <row r="247" spans="1:65" s="2" customFormat="1" ht="24.2" customHeight="1">
      <c r="A247" s="29"/>
      <c r="B247" s="150"/>
      <c r="C247" s="167" t="s">
        <v>593</v>
      </c>
      <c r="D247" s="167" t="s">
        <v>301</v>
      </c>
      <c r="E247" s="168" t="s">
        <v>594</v>
      </c>
      <c r="F247" s="169" t="s">
        <v>595</v>
      </c>
      <c r="G247" s="170" t="s">
        <v>157</v>
      </c>
      <c r="H247" s="171">
        <v>1</v>
      </c>
      <c r="I247" s="172"/>
      <c r="J247" s="173">
        <f t="shared" si="40"/>
        <v>0</v>
      </c>
      <c r="K247" s="174"/>
      <c r="L247" s="175"/>
      <c r="M247" s="176" t="s">
        <v>1</v>
      </c>
      <c r="N247" s="177" t="s">
        <v>37</v>
      </c>
      <c r="O247" s="58"/>
      <c r="P247" s="161">
        <f t="shared" si="41"/>
        <v>0</v>
      </c>
      <c r="Q247" s="161">
        <v>0</v>
      </c>
      <c r="R247" s="161">
        <f t="shared" si="42"/>
        <v>0</v>
      </c>
      <c r="S247" s="161">
        <v>0</v>
      </c>
      <c r="T247" s="162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3" t="s">
        <v>268</v>
      </c>
      <c r="AT247" s="163" t="s">
        <v>301</v>
      </c>
      <c r="AU247" s="163" t="s">
        <v>84</v>
      </c>
      <c r="AY247" s="14" t="s">
        <v>141</v>
      </c>
      <c r="BE247" s="164">
        <f t="shared" si="44"/>
        <v>0</v>
      </c>
      <c r="BF247" s="164">
        <f t="shared" si="45"/>
        <v>0</v>
      </c>
      <c r="BG247" s="164">
        <f t="shared" si="46"/>
        <v>0</v>
      </c>
      <c r="BH247" s="164">
        <f t="shared" si="47"/>
        <v>0</v>
      </c>
      <c r="BI247" s="164">
        <f t="shared" si="48"/>
        <v>0</v>
      </c>
      <c r="BJ247" s="14" t="s">
        <v>84</v>
      </c>
      <c r="BK247" s="164">
        <f t="shared" si="49"/>
        <v>0</v>
      </c>
      <c r="BL247" s="14" t="s">
        <v>205</v>
      </c>
      <c r="BM247" s="163" t="s">
        <v>596</v>
      </c>
    </row>
    <row r="248" spans="1:65" s="2" customFormat="1" ht="16.5" customHeight="1">
      <c r="A248" s="29"/>
      <c r="B248" s="150"/>
      <c r="C248" s="167" t="s">
        <v>597</v>
      </c>
      <c r="D248" s="167" t="s">
        <v>301</v>
      </c>
      <c r="E248" s="168" t="s">
        <v>598</v>
      </c>
      <c r="F248" s="169" t="s">
        <v>599</v>
      </c>
      <c r="G248" s="170" t="s">
        <v>157</v>
      </c>
      <c r="H248" s="171">
        <v>1</v>
      </c>
      <c r="I248" s="172"/>
      <c r="J248" s="173">
        <f t="shared" si="40"/>
        <v>0</v>
      </c>
      <c r="K248" s="174"/>
      <c r="L248" s="175"/>
      <c r="M248" s="176" t="s">
        <v>1</v>
      </c>
      <c r="N248" s="177" t="s">
        <v>37</v>
      </c>
      <c r="O248" s="58"/>
      <c r="P248" s="161">
        <f t="shared" si="41"/>
        <v>0</v>
      </c>
      <c r="Q248" s="161">
        <v>0</v>
      </c>
      <c r="R248" s="161">
        <f t="shared" si="42"/>
        <v>0</v>
      </c>
      <c r="S248" s="161">
        <v>0</v>
      </c>
      <c r="T248" s="162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3" t="s">
        <v>268</v>
      </c>
      <c r="AT248" s="163" t="s">
        <v>301</v>
      </c>
      <c r="AU248" s="163" t="s">
        <v>84</v>
      </c>
      <c r="AY248" s="14" t="s">
        <v>141</v>
      </c>
      <c r="BE248" s="164">
        <f t="shared" si="44"/>
        <v>0</v>
      </c>
      <c r="BF248" s="164">
        <f t="shared" si="45"/>
        <v>0</v>
      </c>
      <c r="BG248" s="164">
        <f t="shared" si="46"/>
        <v>0</v>
      </c>
      <c r="BH248" s="164">
        <f t="shared" si="47"/>
        <v>0</v>
      </c>
      <c r="BI248" s="164">
        <f t="shared" si="48"/>
        <v>0</v>
      </c>
      <c r="BJ248" s="14" t="s">
        <v>84</v>
      </c>
      <c r="BK248" s="164">
        <f t="shared" si="49"/>
        <v>0</v>
      </c>
      <c r="BL248" s="14" t="s">
        <v>205</v>
      </c>
      <c r="BM248" s="163" t="s">
        <v>600</v>
      </c>
    </row>
    <row r="249" spans="1:65" s="2" customFormat="1" ht="24.2" customHeight="1">
      <c r="A249" s="29"/>
      <c r="B249" s="150"/>
      <c r="C249" s="167" t="s">
        <v>601</v>
      </c>
      <c r="D249" s="167" t="s">
        <v>301</v>
      </c>
      <c r="E249" s="168" t="s">
        <v>602</v>
      </c>
      <c r="F249" s="169" t="s">
        <v>603</v>
      </c>
      <c r="G249" s="170" t="s">
        <v>157</v>
      </c>
      <c r="H249" s="171">
        <v>1</v>
      </c>
      <c r="I249" s="172"/>
      <c r="J249" s="173">
        <f t="shared" si="40"/>
        <v>0</v>
      </c>
      <c r="K249" s="174"/>
      <c r="L249" s="175"/>
      <c r="M249" s="176" t="s">
        <v>1</v>
      </c>
      <c r="N249" s="177" t="s">
        <v>37</v>
      </c>
      <c r="O249" s="58"/>
      <c r="P249" s="161">
        <f t="shared" si="41"/>
        <v>0</v>
      </c>
      <c r="Q249" s="161">
        <v>0</v>
      </c>
      <c r="R249" s="161">
        <f t="shared" si="42"/>
        <v>0</v>
      </c>
      <c r="S249" s="161">
        <v>0</v>
      </c>
      <c r="T249" s="162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3" t="s">
        <v>268</v>
      </c>
      <c r="AT249" s="163" t="s">
        <v>301</v>
      </c>
      <c r="AU249" s="163" t="s">
        <v>84</v>
      </c>
      <c r="AY249" s="14" t="s">
        <v>141</v>
      </c>
      <c r="BE249" s="164">
        <f t="shared" si="44"/>
        <v>0</v>
      </c>
      <c r="BF249" s="164">
        <f t="shared" si="45"/>
        <v>0</v>
      </c>
      <c r="BG249" s="164">
        <f t="shared" si="46"/>
        <v>0</v>
      </c>
      <c r="BH249" s="164">
        <f t="shared" si="47"/>
        <v>0</v>
      </c>
      <c r="BI249" s="164">
        <f t="shared" si="48"/>
        <v>0</v>
      </c>
      <c r="BJ249" s="14" t="s">
        <v>84</v>
      </c>
      <c r="BK249" s="164">
        <f t="shared" si="49"/>
        <v>0</v>
      </c>
      <c r="BL249" s="14" t="s">
        <v>205</v>
      </c>
      <c r="BM249" s="163" t="s">
        <v>604</v>
      </c>
    </row>
    <row r="250" spans="1:65" s="2" customFormat="1" ht="16.5" customHeight="1">
      <c r="A250" s="29"/>
      <c r="B250" s="150"/>
      <c r="C250" s="167" t="s">
        <v>605</v>
      </c>
      <c r="D250" s="167" t="s">
        <v>301</v>
      </c>
      <c r="E250" s="168" t="s">
        <v>606</v>
      </c>
      <c r="F250" s="169" t="s">
        <v>607</v>
      </c>
      <c r="G250" s="170" t="s">
        <v>157</v>
      </c>
      <c r="H250" s="171">
        <v>1</v>
      </c>
      <c r="I250" s="172"/>
      <c r="J250" s="173">
        <f t="shared" si="40"/>
        <v>0</v>
      </c>
      <c r="K250" s="174"/>
      <c r="L250" s="175"/>
      <c r="M250" s="176" t="s">
        <v>1</v>
      </c>
      <c r="N250" s="177" t="s">
        <v>37</v>
      </c>
      <c r="O250" s="58"/>
      <c r="P250" s="161">
        <f t="shared" si="41"/>
        <v>0</v>
      </c>
      <c r="Q250" s="161">
        <v>0</v>
      </c>
      <c r="R250" s="161">
        <f t="shared" si="42"/>
        <v>0</v>
      </c>
      <c r="S250" s="161">
        <v>0</v>
      </c>
      <c r="T250" s="162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3" t="s">
        <v>268</v>
      </c>
      <c r="AT250" s="163" t="s">
        <v>301</v>
      </c>
      <c r="AU250" s="163" t="s">
        <v>84</v>
      </c>
      <c r="AY250" s="14" t="s">
        <v>141</v>
      </c>
      <c r="BE250" s="164">
        <f t="shared" si="44"/>
        <v>0</v>
      </c>
      <c r="BF250" s="164">
        <f t="shared" si="45"/>
        <v>0</v>
      </c>
      <c r="BG250" s="164">
        <f t="shared" si="46"/>
        <v>0</v>
      </c>
      <c r="BH250" s="164">
        <f t="shared" si="47"/>
        <v>0</v>
      </c>
      <c r="BI250" s="164">
        <f t="shared" si="48"/>
        <v>0</v>
      </c>
      <c r="BJ250" s="14" t="s">
        <v>84</v>
      </c>
      <c r="BK250" s="164">
        <f t="shared" si="49"/>
        <v>0</v>
      </c>
      <c r="BL250" s="14" t="s">
        <v>205</v>
      </c>
      <c r="BM250" s="163" t="s">
        <v>608</v>
      </c>
    </row>
    <row r="251" spans="1:65" s="2" customFormat="1" ht="16.5" customHeight="1">
      <c r="A251" s="29"/>
      <c r="B251" s="150"/>
      <c r="C251" s="151" t="s">
        <v>609</v>
      </c>
      <c r="D251" s="151" t="s">
        <v>142</v>
      </c>
      <c r="E251" s="152" t="s">
        <v>610</v>
      </c>
      <c r="F251" s="153" t="s">
        <v>611</v>
      </c>
      <c r="G251" s="154" t="s">
        <v>157</v>
      </c>
      <c r="H251" s="155">
        <v>2</v>
      </c>
      <c r="I251" s="156"/>
      <c r="J251" s="157">
        <f t="shared" si="40"/>
        <v>0</v>
      </c>
      <c r="K251" s="158"/>
      <c r="L251" s="30"/>
      <c r="M251" s="159" t="s">
        <v>1</v>
      </c>
      <c r="N251" s="160" t="s">
        <v>37</v>
      </c>
      <c r="O251" s="58"/>
      <c r="P251" s="161">
        <f t="shared" si="41"/>
        <v>0</v>
      </c>
      <c r="Q251" s="161">
        <v>0</v>
      </c>
      <c r="R251" s="161">
        <f t="shared" si="42"/>
        <v>0</v>
      </c>
      <c r="S251" s="161">
        <v>0</v>
      </c>
      <c r="T251" s="162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3" t="s">
        <v>205</v>
      </c>
      <c r="AT251" s="163" t="s">
        <v>142</v>
      </c>
      <c r="AU251" s="163" t="s">
        <v>84</v>
      </c>
      <c r="AY251" s="14" t="s">
        <v>141</v>
      </c>
      <c r="BE251" s="164">
        <f t="shared" si="44"/>
        <v>0</v>
      </c>
      <c r="BF251" s="164">
        <f t="shared" si="45"/>
        <v>0</v>
      </c>
      <c r="BG251" s="164">
        <f t="shared" si="46"/>
        <v>0</v>
      </c>
      <c r="BH251" s="164">
        <f t="shared" si="47"/>
        <v>0</v>
      </c>
      <c r="BI251" s="164">
        <f t="shared" si="48"/>
        <v>0</v>
      </c>
      <c r="BJ251" s="14" t="s">
        <v>84</v>
      </c>
      <c r="BK251" s="164">
        <f t="shared" si="49"/>
        <v>0</v>
      </c>
      <c r="BL251" s="14" t="s">
        <v>205</v>
      </c>
      <c r="BM251" s="163" t="s">
        <v>612</v>
      </c>
    </row>
    <row r="252" spans="1:65" s="2" customFormat="1" ht="24.2" customHeight="1">
      <c r="A252" s="29"/>
      <c r="B252" s="150"/>
      <c r="C252" s="151" t="s">
        <v>613</v>
      </c>
      <c r="D252" s="151" t="s">
        <v>142</v>
      </c>
      <c r="E252" s="152" t="s">
        <v>614</v>
      </c>
      <c r="F252" s="153" t="s">
        <v>615</v>
      </c>
      <c r="G252" s="154" t="s">
        <v>472</v>
      </c>
      <c r="H252" s="178"/>
      <c r="I252" s="156"/>
      <c r="J252" s="157">
        <f t="shared" si="40"/>
        <v>0</v>
      </c>
      <c r="K252" s="158"/>
      <c r="L252" s="30"/>
      <c r="M252" s="159" t="s">
        <v>1</v>
      </c>
      <c r="N252" s="160" t="s">
        <v>37</v>
      </c>
      <c r="O252" s="58"/>
      <c r="P252" s="161">
        <f t="shared" si="41"/>
        <v>0</v>
      </c>
      <c r="Q252" s="161">
        <v>0</v>
      </c>
      <c r="R252" s="161">
        <f t="shared" si="42"/>
        <v>0</v>
      </c>
      <c r="S252" s="161">
        <v>0</v>
      </c>
      <c r="T252" s="162">
        <f t="shared" si="4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3" t="s">
        <v>205</v>
      </c>
      <c r="AT252" s="163" t="s">
        <v>142</v>
      </c>
      <c r="AU252" s="163" t="s">
        <v>84</v>
      </c>
      <c r="AY252" s="14" t="s">
        <v>141</v>
      </c>
      <c r="BE252" s="164">
        <f t="shared" si="44"/>
        <v>0</v>
      </c>
      <c r="BF252" s="164">
        <f t="shared" si="45"/>
        <v>0</v>
      </c>
      <c r="BG252" s="164">
        <f t="shared" si="46"/>
        <v>0</v>
      </c>
      <c r="BH252" s="164">
        <f t="shared" si="47"/>
        <v>0</v>
      </c>
      <c r="BI252" s="164">
        <f t="shared" si="48"/>
        <v>0</v>
      </c>
      <c r="BJ252" s="14" t="s">
        <v>84</v>
      </c>
      <c r="BK252" s="164">
        <f t="shared" si="49"/>
        <v>0</v>
      </c>
      <c r="BL252" s="14" t="s">
        <v>205</v>
      </c>
      <c r="BM252" s="163" t="s">
        <v>616</v>
      </c>
    </row>
    <row r="253" spans="1:65" s="12" customFormat="1" ht="22.9" customHeight="1">
      <c r="B253" s="139"/>
      <c r="D253" s="140" t="s">
        <v>70</v>
      </c>
      <c r="E253" s="165" t="s">
        <v>617</v>
      </c>
      <c r="F253" s="165" t="s">
        <v>618</v>
      </c>
      <c r="I253" s="142"/>
      <c r="J253" s="166">
        <f>BK253</f>
        <v>0</v>
      </c>
      <c r="L253" s="139"/>
      <c r="M253" s="144"/>
      <c r="N253" s="145"/>
      <c r="O253" s="145"/>
      <c r="P253" s="146">
        <f>SUM(P254:P297)</f>
        <v>0</v>
      </c>
      <c r="Q253" s="145"/>
      <c r="R253" s="146">
        <f>SUM(R254:R297)</f>
        <v>0</v>
      </c>
      <c r="S253" s="145"/>
      <c r="T253" s="147">
        <f>SUM(T254:T297)</f>
        <v>0</v>
      </c>
      <c r="AR253" s="140" t="s">
        <v>84</v>
      </c>
      <c r="AT253" s="148" t="s">
        <v>70</v>
      </c>
      <c r="AU253" s="148" t="s">
        <v>78</v>
      </c>
      <c r="AY253" s="140" t="s">
        <v>141</v>
      </c>
      <c r="BK253" s="149">
        <f>SUM(BK254:BK297)</f>
        <v>0</v>
      </c>
    </row>
    <row r="254" spans="1:65" s="2" customFormat="1" ht="16.5" customHeight="1">
      <c r="A254" s="29"/>
      <c r="B254" s="150"/>
      <c r="C254" s="151" t="s">
        <v>619</v>
      </c>
      <c r="D254" s="151" t="s">
        <v>142</v>
      </c>
      <c r="E254" s="152" t="s">
        <v>620</v>
      </c>
      <c r="F254" s="153" t="s">
        <v>621</v>
      </c>
      <c r="G254" s="154" t="s">
        <v>483</v>
      </c>
      <c r="H254" s="155">
        <v>1</v>
      </c>
      <c r="I254" s="156"/>
      <c r="J254" s="157">
        <f t="shared" ref="J254:J297" si="50">ROUND(I254*H254,2)</f>
        <v>0</v>
      </c>
      <c r="K254" s="158"/>
      <c r="L254" s="30"/>
      <c r="M254" s="159" t="s">
        <v>1</v>
      </c>
      <c r="N254" s="160" t="s">
        <v>37</v>
      </c>
      <c r="O254" s="58"/>
      <c r="P254" s="161">
        <f t="shared" ref="P254:P297" si="51">O254*H254</f>
        <v>0</v>
      </c>
      <c r="Q254" s="161">
        <v>0</v>
      </c>
      <c r="R254" s="161">
        <f t="shared" ref="R254:R297" si="52">Q254*H254</f>
        <v>0</v>
      </c>
      <c r="S254" s="161">
        <v>0</v>
      </c>
      <c r="T254" s="162">
        <f t="shared" ref="T254:T297" si="53"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3" t="s">
        <v>205</v>
      </c>
      <c r="AT254" s="163" t="s">
        <v>142</v>
      </c>
      <c r="AU254" s="163" t="s">
        <v>84</v>
      </c>
      <c r="AY254" s="14" t="s">
        <v>141</v>
      </c>
      <c r="BE254" s="164">
        <f t="shared" ref="BE254:BE297" si="54">IF(N254="základná",J254,0)</f>
        <v>0</v>
      </c>
      <c r="BF254" s="164">
        <f t="shared" ref="BF254:BF297" si="55">IF(N254="znížená",J254,0)</f>
        <v>0</v>
      </c>
      <c r="BG254" s="164">
        <f t="shared" ref="BG254:BG297" si="56">IF(N254="zákl. prenesená",J254,0)</f>
        <v>0</v>
      </c>
      <c r="BH254" s="164">
        <f t="shared" ref="BH254:BH297" si="57">IF(N254="zníž. prenesená",J254,0)</f>
        <v>0</v>
      </c>
      <c r="BI254" s="164">
        <f t="shared" ref="BI254:BI297" si="58">IF(N254="nulová",J254,0)</f>
        <v>0</v>
      </c>
      <c r="BJ254" s="14" t="s">
        <v>84</v>
      </c>
      <c r="BK254" s="164">
        <f t="shared" ref="BK254:BK297" si="59">ROUND(I254*H254,2)</f>
        <v>0</v>
      </c>
      <c r="BL254" s="14" t="s">
        <v>205</v>
      </c>
      <c r="BM254" s="163" t="s">
        <v>622</v>
      </c>
    </row>
    <row r="255" spans="1:65" s="2" customFormat="1" ht="24.2" customHeight="1">
      <c r="A255" s="29"/>
      <c r="B255" s="150"/>
      <c r="C255" s="151" t="s">
        <v>623</v>
      </c>
      <c r="D255" s="151" t="s">
        <v>142</v>
      </c>
      <c r="E255" s="152" t="s">
        <v>624</v>
      </c>
      <c r="F255" s="153" t="s">
        <v>625</v>
      </c>
      <c r="G255" s="154" t="s">
        <v>332</v>
      </c>
      <c r="H255" s="155">
        <v>1</v>
      </c>
      <c r="I255" s="156"/>
      <c r="J255" s="157">
        <f t="shared" si="50"/>
        <v>0</v>
      </c>
      <c r="K255" s="158"/>
      <c r="L255" s="30"/>
      <c r="M255" s="159" t="s">
        <v>1</v>
      </c>
      <c r="N255" s="160" t="s">
        <v>37</v>
      </c>
      <c r="O255" s="58"/>
      <c r="P255" s="161">
        <f t="shared" si="51"/>
        <v>0</v>
      </c>
      <c r="Q255" s="161">
        <v>0</v>
      </c>
      <c r="R255" s="161">
        <f t="shared" si="52"/>
        <v>0</v>
      </c>
      <c r="S255" s="161">
        <v>0</v>
      </c>
      <c r="T255" s="162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3" t="s">
        <v>205</v>
      </c>
      <c r="AT255" s="163" t="s">
        <v>142</v>
      </c>
      <c r="AU255" s="163" t="s">
        <v>84</v>
      </c>
      <c r="AY255" s="14" t="s">
        <v>141</v>
      </c>
      <c r="BE255" s="164">
        <f t="shared" si="54"/>
        <v>0</v>
      </c>
      <c r="BF255" s="164">
        <f t="shared" si="55"/>
        <v>0</v>
      </c>
      <c r="BG255" s="164">
        <f t="shared" si="56"/>
        <v>0</v>
      </c>
      <c r="BH255" s="164">
        <f t="shared" si="57"/>
        <v>0</v>
      </c>
      <c r="BI255" s="164">
        <f t="shared" si="58"/>
        <v>0</v>
      </c>
      <c r="BJ255" s="14" t="s">
        <v>84</v>
      </c>
      <c r="BK255" s="164">
        <f t="shared" si="59"/>
        <v>0</v>
      </c>
      <c r="BL255" s="14" t="s">
        <v>205</v>
      </c>
      <c r="BM255" s="163" t="s">
        <v>626</v>
      </c>
    </row>
    <row r="256" spans="1:65" s="2" customFormat="1" ht="16.5" customHeight="1">
      <c r="A256" s="29"/>
      <c r="B256" s="150"/>
      <c r="C256" s="167" t="s">
        <v>627</v>
      </c>
      <c r="D256" s="167" t="s">
        <v>301</v>
      </c>
      <c r="E256" s="168" t="s">
        <v>628</v>
      </c>
      <c r="F256" s="169" t="s">
        <v>629</v>
      </c>
      <c r="G256" s="170" t="s">
        <v>157</v>
      </c>
      <c r="H256" s="171">
        <v>1</v>
      </c>
      <c r="I256" s="172"/>
      <c r="J256" s="173">
        <f t="shared" si="50"/>
        <v>0</v>
      </c>
      <c r="K256" s="174"/>
      <c r="L256" s="175"/>
      <c r="M256" s="176" t="s">
        <v>1</v>
      </c>
      <c r="N256" s="177" t="s">
        <v>37</v>
      </c>
      <c r="O256" s="58"/>
      <c r="P256" s="161">
        <f t="shared" si="51"/>
        <v>0</v>
      </c>
      <c r="Q256" s="161">
        <v>0</v>
      </c>
      <c r="R256" s="161">
        <f t="shared" si="52"/>
        <v>0</v>
      </c>
      <c r="S256" s="161">
        <v>0</v>
      </c>
      <c r="T256" s="162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3" t="s">
        <v>268</v>
      </c>
      <c r="AT256" s="163" t="s">
        <v>301</v>
      </c>
      <c r="AU256" s="163" t="s">
        <v>84</v>
      </c>
      <c r="AY256" s="14" t="s">
        <v>141</v>
      </c>
      <c r="BE256" s="164">
        <f t="shared" si="54"/>
        <v>0</v>
      </c>
      <c r="BF256" s="164">
        <f t="shared" si="55"/>
        <v>0</v>
      </c>
      <c r="BG256" s="164">
        <f t="shared" si="56"/>
        <v>0</v>
      </c>
      <c r="BH256" s="164">
        <f t="shared" si="57"/>
        <v>0</v>
      </c>
      <c r="BI256" s="164">
        <f t="shared" si="58"/>
        <v>0</v>
      </c>
      <c r="BJ256" s="14" t="s">
        <v>84</v>
      </c>
      <c r="BK256" s="164">
        <f t="shared" si="59"/>
        <v>0</v>
      </c>
      <c r="BL256" s="14" t="s">
        <v>205</v>
      </c>
      <c r="BM256" s="163" t="s">
        <v>630</v>
      </c>
    </row>
    <row r="257" spans="1:65" s="2" customFormat="1" ht="16.5" customHeight="1">
      <c r="A257" s="29"/>
      <c r="B257" s="150"/>
      <c r="C257" s="151" t="s">
        <v>631</v>
      </c>
      <c r="D257" s="151" t="s">
        <v>142</v>
      </c>
      <c r="E257" s="152" t="s">
        <v>632</v>
      </c>
      <c r="F257" s="153" t="s">
        <v>633</v>
      </c>
      <c r="G257" s="154" t="s">
        <v>157</v>
      </c>
      <c r="H257" s="155">
        <v>1</v>
      </c>
      <c r="I257" s="156"/>
      <c r="J257" s="157">
        <f t="shared" si="50"/>
        <v>0</v>
      </c>
      <c r="K257" s="158"/>
      <c r="L257" s="30"/>
      <c r="M257" s="159" t="s">
        <v>1</v>
      </c>
      <c r="N257" s="160" t="s">
        <v>37</v>
      </c>
      <c r="O257" s="58"/>
      <c r="P257" s="161">
        <f t="shared" si="51"/>
        <v>0</v>
      </c>
      <c r="Q257" s="161">
        <v>0</v>
      </c>
      <c r="R257" s="161">
        <f t="shared" si="52"/>
        <v>0</v>
      </c>
      <c r="S257" s="161">
        <v>0</v>
      </c>
      <c r="T257" s="162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3" t="s">
        <v>205</v>
      </c>
      <c r="AT257" s="163" t="s">
        <v>142</v>
      </c>
      <c r="AU257" s="163" t="s">
        <v>84</v>
      </c>
      <c r="AY257" s="14" t="s">
        <v>141</v>
      </c>
      <c r="BE257" s="164">
        <f t="shared" si="54"/>
        <v>0</v>
      </c>
      <c r="BF257" s="164">
        <f t="shared" si="55"/>
        <v>0</v>
      </c>
      <c r="BG257" s="164">
        <f t="shared" si="56"/>
        <v>0</v>
      </c>
      <c r="BH257" s="164">
        <f t="shared" si="57"/>
        <v>0</v>
      </c>
      <c r="BI257" s="164">
        <f t="shared" si="58"/>
        <v>0</v>
      </c>
      <c r="BJ257" s="14" t="s">
        <v>84</v>
      </c>
      <c r="BK257" s="164">
        <f t="shared" si="59"/>
        <v>0</v>
      </c>
      <c r="BL257" s="14" t="s">
        <v>205</v>
      </c>
      <c r="BM257" s="163" t="s">
        <v>634</v>
      </c>
    </row>
    <row r="258" spans="1:65" s="2" customFormat="1" ht="16.5" customHeight="1">
      <c r="A258" s="29"/>
      <c r="B258" s="150"/>
      <c r="C258" s="167" t="s">
        <v>635</v>
      </c>
      <c r="D258" s="167" t="s">
        <v>301</v>
      </c>
      <c r="E258" s="168" t="s">
        <v>636</v>
      </c>
      <c r="F258" s="169" t="s">
        <v>637</v>
      </c>
      <c r="G258" s="170" t="s">
        <v>157</v>
      </c>
      <c r="H258" s="171">
        <v>1</v>
      </c>
      <c r="I258" s="172"/>
      <c r="J258" s="173">
        <f t="shared" si="50"/>
        <v>0</v>
      </c>
      <c r="K258" s="174"/>
      <c r="L258" s="175"/>
      <c r="M258" s="176" t="s">
        <v>1</v>
      </c>
      <c r="N258" s="177" t="s">
        <v>37</v>
      </c>
      <c r="O258" s="58"/>
      <c r="P258" s="161">
        <f t="shared" si="51"/>
        <v>0</v>
      </c>
      <c r="Q258" s="161">
        <v>0</v>
      </c>
      <c r="R258" s="161">
        <f t="shared" si="52"/>
        <v>0</v>
      </c>
      <c r="S258" s="161">
        <v>0</v>
      </c>
      <c r="T258" s="162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3" t="s">
        <v>268</v>
      </c>
      <c r="AT258" s="163" t="s">
        <v>301</v>
      </c>
      <c r="AU258" s="163" t="s">
        <v>84</v>
      </c>
      <c r="AY258" s="14" t="s">
        <v>141</v>
      </c>
      <c r="BE258" s="164">
        <f t="shared" si="54"/>
        <v>0</v>
      </c>
      <c r="BF258" s="164">
        <f t="shared" si="55"/>
        <v>0</v>
      </c>
      <c r="BG258" s="164">
        <f t="shared" si="56"/>
        <v>0</v>
      </c>
      <c r="BH258" s="164">
        <f t="shared" si="57"/>
        <v>0</v>
      </c>
      <c r="BI258" s="164">
        <f t="shared" si="58"/>
        <v>0</v>
      </c>
      <c r="BJ258" s="14" t="s">
        <v>84</v>
      </c>
      <c r="BK258" s="164">
        <f t="shared" si="59"/>
        <v>0</v>
      </c>
      <c r="BL258" s="14" t="s">
        <v>205</v>
      </c>
      <c r="BM258" s="163" t="s">
        <v>638</v>
      </c>
    </row>
    <row r="259" spans="1:65" s="2" customFormat="1" ht="24.2" customHeight="1">
      <c r="A259" s="29"/>
      <c r="B259" s="150"/>
      <c r="C259" s="151" t="s">
        <v>639</v>
      </c>
      <c r="D259" s="151" t="s">
        <v>142</v>
      </c>
      <c r="E259" s="152" t="s">
        <v>640</v>
      </c>
      <c r="F259" s="153" t="s">
        <v>641</v>
      </c>
      <c r="G259" s="154" t="s">
        <v>157</v>
      </c>
      <c r="H259" s="155">
        <v>2</v>
      </c>
      <c r="I259" s="156"/>
      <c r="J259" s="157">
        <f t="shared" si="50"/>
        <v>0</v>
      </c>
      <c r="K259" s="158"/>
      <c r="L259" s="30"/>
      <c r="M259" s="159" t="s">
        <v>1</v>
      </c>
      <c r="N259" s="160" t="s">
        <v>37</v>
      </c>
      <c r="O259" s="58"/>
      <c r="P259" s="161">
        <f t="shared" si="51"/>
        <v>0</v>
      </c>
      <c r="Q259" s="161">
        <v>0</v>
      </c>
      <c r="R259" s="161">
        <f t="shared" si="52"/>
        <v>0</v>
      </c>
      <c r="S259" s="161">
        <v>0</v>
      </c>
      <c r="T259" s="162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3" t="s">
        <v>205</v>
      </c>
      <c r="AT259" s="163" t="s">
        <v>142</v>
      </c>
      <c r="AU259" s="163" t="s">
        <v>84</v>
      </c>
      <c r="AY259" s="14" t="s">
        <v>141</v>
      </c>
      <c r="BE259" s="164">
        <f t="shared" si="54"/>
        <v>0</v>
      </c>
      <c r="BF259" s="164">
        <f t="shared" si="55"/>
        <v>0</v>
      </c>
      <c r="BG259" s="164">
        <f t="shared" si="56"/>
        <v>0</v>
      </c>
      <c r="BH259" s="164">
        <f t="shared" si="57"/>
        <v>0</v>
      </c>
      <c r="BI259" s="164">
        <f t="shared" si="58"/>
        <v>0</v>
      </c>
      <c r="BJ259" s="14" t="s">
        <v>84</v>
      </c>
      <c r="BK259" s="164">
        <f t="shared" si="59"/>
        <v>0</v>
      </c>
      <c r="BL259" s="14" t="s">
        <v>205</v>
      </c>
      <c r="BM259" s="163" t="s">
        <v>642</v>
      </c>
    </row>
    <row r="260" spans="1:65" s="2" customFormat="1" ht="33" customHeight="1">
      <c r="A260" s="29"/>
      <c r="B260" s="150"/>
      <c r="C260" s="151" t="s">
        <v>643</v>
      </c>
      <c r="D260" s="151" t="s">
        <v>142</v>
      </c>
      <c r="E260" s="152" t="s">
        <v>644</v>
      </c>
      <c r="F260" s="153" t="s">
        <v>645</v>
      </c>
      <c r="G260" s="154" t="s">
        <v>157</v>
      </c>
      <c r="H260" s="155">
        <v>6</v>
      </c>
      <c r="I260" s="156"/>
      <c r="J260" s="157">
        <f t="shared" si="50"/>
        <v>0</v>
      </c>
      <c r="K260" s="158"/>
      <c r="L260" s="30"/>
      <c r="M260" s="159" t="s">
        <v>1</v>
      </c>
      <c r="N260" s="160" t="s">
        <v>37</v>
      </c>
      <c r="O260" s="58"/>
      <c r="P260" s="161">
        <f t="shared" si="51"/>
        <v>0</v>
      </c>
      <c r="Q260" s="161">
        <v>0</v>
      </c>
      <c r="R260" s="161">
        <f t="shared" si="52"/>
        <v>0</v>
      </c>
      <c r="S260" s="161">
        <v>0</v>
      </c>
      <c r="T260" s="162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3" t="s">
        <v>205</v>
      </c>
      <c r="AT260" s="163" t="s">
        <v>142</v>
      </c>
      <c r="AU260" s="163" t="s">
        <v>84</v>
      </c>
      <c r="AY260" s="14" t="s">
        <v>141</v>
      </c>
      <c r="BE260" s="164">
        <f t="shared" si="54"/>
        <v>0</v>
      </c>
      <c r="BF260" s="164">
        <f t="shared" si="55"/>
        <v>0</v>
      </c>
      <c r="BG260" s="164">
        <f t="shared" si="56"/>
        <v>0</v>
      </c>
      <c r="BH260" s="164">
        <f t="shared" si="57"/>
        <v>0</v>
      </c>
      <c r="BI260" s="164">
        <f t="shared" si="58"/>
        <v>0</v>
      </c>
      <c r="BJ260" s="14" t="s">
        <v>84</v>
      </c>
      <c r="BK260" s="164">
        <f t="shared" si="59"/>
        <v>0</v>
      </c>
      <c r="BL260" s="14" t="s">
        <v>205</v>
      </c>
      <c r="BM260" s="163" t="s">
        <v>646</v>
      </c>
    </row>
    <row r="261" spans="1:65" s="2" customFormat="1" ht="33" customHeight="1">
      <c r="A261" s="29"/>
      <c r="B261" s="150"/>
      <c r="C261" s="151" t="s">
        <v>647</v>
      </c>
      <c r="D261" s="151" t="s">
        <v>142</v>
      </c>
      <c r="E261" s="152" t="s">
        <v>648</v>
      </c>
      <c r="F261" s="153" t="s">
        <v>649</v>
      </c>
      <c r="G261" s="154" t="s">
        <v>157</v>
      </c>
      <c r="H261" s="155">
        <v>8</v>
      </c>
      <c r="I261" s="156"/>
      <c r="J261" s="157">
        <f t="shared" si="50"/>
        <v>0</v>
      </c>
      <c r="K261" s="158"/>
      <c r="L261" s="30"/>
      <c r="M261" s="159" t="s">
        <v>1</v>
      </c>
      <c r="N261" s="160" t="s">
        <v>37</v>
      </c>
      <c r="O261" s="58"/>
      <c r="P261" s="161">
        <f t="shared" si="51"/>
        <v>0</v>
      </c>
      <c r="Q261" s="161">
        <v>0</v>
      </c>
      <c r="R261" s="161">
        <f t="shared" si="52"/>
        <v>0</v>
      </c>
      <c r="S261" s="161">
        <v>0</v>
      </c>
      <c r="T261" s="162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3" t="s">
        <v>205</v>
      </c>
      <c r="AT261" s="163" t="s">
        <v>142</v>
      </c>
      <c r="AU261" s="163" t="s">
        <v>84</v>
      </c>
      <c r="AY261" s="14" t="s">
        <v>141</v>
      </c>
      <c r="BE261" s="164">
        <f t="shared" si="54"/>
        <v>0</v>
      </c>
      <c r="BF261" s="164">
        <f t="shared" si="55"/>
        <v>0</v>
      </c>
      <c r="BG261" s="164">
        <f t="shared" si="56"/>
        <v>0</v>
      </c>
      <c r="BH261" s="164">
        <f t="shared" si="57"/>
        <v>0</v>
      </c>
      <c r="BI261" s="164">
        <f t="shared" si="58"/>
        <v>0</v>
      </c>
      <c r="BJ261" s="14" t="s">
        <v>84</v>
      </c>
      <c r="BK261" s="164">
        <f t="shared" si="59"/>
        <v>0</v>
      </c>
      <c r="BL261" s="14" t="s">
        <v>205</v>
      </c>
      <c r="BM261" s="163" t="s">
        <v>650</v>
      </c>
    </row>
    <row r="262" spans="1:65" s="2" customFormat="1" ht="33" customHeight="1">
      <c r="A262" s="29"/>
      <c r="B262" s="150"/>
      <c r="C262" s="151" t="s">
        <v>651</v>
      </c>
      <c r="D262" s="151" t="s">
        <v>142</v>
      </c>
      <c r="E262" s="152" t="s">
        <v>652</v>
      </c>
      <c r="F262" s="153" t="s">
        <v>653</v>
      </c>
      <c r="G262" s="154" t="s">
        <v>157</v>
      </c>
      <c r="H262" s="155">
        <v>10</v>
      </c>
      <c r="I262" s="156"/>
      <c r="J262" s="157">
        <f t="shared" si="50"/>
        <v>0</v>
      </c>
      <c r="K262" s="158"/>
      <c r="L262" s="30"/>
      <c r="M262" s="159" t="s">
        <v>1</v>
      </c>
      <c r="N262" s="160" t="s">
        <v>37</v>
      </c>
      <c r="O262" s="58"/>
      <c r="P262" s="161">
        <f t="shared" si="51"/>
        <v>0</v>
      </c>
      <c r="Q262" s="161">
        <v>0</v>
      </c>
      <c r="R262" s="161">
        <f t="shared" si="52"/>
        <v>0</v>
      </c>
      <c r="S262" s="161">
        <v>0</v>
      </c>
      <c r="T262" s="162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3" t="s">
        <v>205</v>
      </c>
      <c r="AT262" s="163" t="s">
        <v>142</v>
      </c>
      <c r="AU262" s="163" t="s">
        <v>84</v>
      </c>
      <c r="AY262" s="14" t="s">
        <v>141</v>
      </c>
      <c r="BE262" s="164">
        <f t="shared" si="54"/>
        <v>0</v>
      </c>
      <c r="BF262" s="164">
        <f t="shared" si="55"/>
        <v>0</v>
      </c>
      <c r="BG262" s="164">
        <f t="shared" si="56"/>
        <v>0</v>
      </c>
      <c r="BH262" s="164">
        <f t="shared" si="57"/>
        <v>0</v>
      </c>
      <c r="BI262" s="164">
        <f t="shared" si="58"/>
        <v>0</v>
      </c>
      <c r="BJ262" s="14" t="s">
        <v>84</v>
      </c>
      <c r="BK262" s="164">
        <f t="shared" si="59"/>
        <v>0</v>
      </c>
      <c r="BL262" s="14" t="s">
        <v>205</v>
      </c>
      <c r="BM262" s="163" t="s">
        <v>654</v>
      </c>
    </row>
    <row r="263" spans="1:65" s="2" customFormat="1" ht="33" customHeight="1">
      <c r="A263" s="29"/>
      <c r="B263" s="150"/>
      <c r="C263" s="151" t="s">
        <v>655</v>
      </c>
      <c r="D263" s="151" t="s">
        <v>142</v>
      </c>
      <c r="E263" s="152" t="s">
        <v>656</v>
      </c>
      <c r="F263" s="153" t="s">
        <v>657</v>
      </c>
      <c r="G263" s="154" t="s">
        <v>157</v>
      </c>
      <c r="H263" s="155">
        <v>2</v>
      </c>
      <c r="I263" s="156"/>
      <c r="J263" s="157">
        <f t="shared" si="50"/>
        <v>0</v>
      </c>
      <c r="K263" s="158"/>
      <c r="L263" s="30"/>
      <c r="M263" s="159" t="s">
        <v>1</v>
      </c>
      <c r="N263" s="160" t="s">
        <v>37</v>
      </c>
      <c r="O263" s="58"/>
      <c r="P263" s="161">
        <f t="shared" si="51"/>
        <v>0</v>
      </c>
      <c r="Q263" s="161">
        <v>0</v>
      </c>
      <c r="R263" s="161">
        <f t="shared" si="52"/>
        <v>0</v>
      </c>
      <c r="S263" s="161">
        <v>0</v>
      </c>
      <c r="T263" s="162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3" t="s">
        <v>205</v>
      </c>
      <c r="AT263" s="163" t="s">
        <v>142</v>
      </c>
      <c r="AU263" s="163" t="s">
        <v>84</v>
      </c>
      <c r="AY263" s="14" t="s">
        <v>141</v>
      </c>
      <c r="BE263" s="164">
        <f t="shared" si="54"/>
        <v>0</v>
      </c>
      <c r="BF263" s="164">
        <f t="shared" si="55"/>
        <v>0</v>
      </c>
      <c r="BG263" s="164">
        <f t="shared" si="56"/>
        <v>0</v>
      </c>
      <c r="BH263" s="164">
        <f t="shared" si="57"/>
        <v>0</v>
      </c>
      <c r="BI263" s="164">
        <f t="shared" si="58"/>
        <v>0</v>
      </c>
      <c r="BJ263" s="14" t="s">
        <v>84</v>
      </c>
      <c r="BK263" s="164">
        <f t="shared" si="59"/>
        <v>0</v>
      </c>
      <c r="BL263" s="14" t="s">
        <v>205</v>
      </c>
      <c r="BM263" s="163" t="s">
        <v>658</v>
      </c>
    </row>
    <row r="264" spans="1:65" s="2" customFormat="1" ht="16.5" customHeight="1">
      <c r="A264" s="29"/>
      <c r="B264" s="150"/>
      <c r="C264" s="167" t="s">
        <v>659</v>
      </c>
      <c r="D264" s="167" t="s">
        <v>301</v>
      </c>
      <c r="E264" s="168" t="s">
        <v>660</v>
      </c>
      <c r="F264" s="169" t="s">
        <v>661</v>
      </c>
      <c r="G264" s="170" t="s">
        <v>157</v>
      </c>
      <c r="H264" s="171">
        <v>2</v>
      </c>
      <c r="I264" s="172"/>
      <c r="J264" s="173">
        <f t="shared" si="50"/>
        <v>0</v>
      </c>
      <c r="K264" s="174"/>
      <c r="L264" s="175"/>
      <c r="M264" s="176" t="s">
        <v>1</v>
      </c>
      <c r="N264" s="177" t="s">
        <v>37</v>
      </c>
      <c r="O264" s="58"/>
      <c r="P264" s="161">
        <f t="shared" si="51"/>
        <v>0</v>
      </c>
      <c r="Q264" s="161">
        <v>0</v>
      </c>
      <c r="R264" s="161">
        <f t="shared" si="52"/>
        <v>0</v>
      </c>
      <c r="S264" s="161">
        <v>0</v>
      </c>
      <c r="T264" s="162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3" t="s">
        <v>268</v>
      </c>
      <c r="AT264" s="163" t="s">
        <v>301</v>
      </c>
      <c r="AU264" s="163" t="s">
        <v>84</v>
      </c>
      <c r="AY264" s="14" t="s">
        <v>141</v>
      </c>
      <c r="BE264" s="164">
        <f t="shared" si="54"/>
        <v>0</v>
      </c>
      <c r="BF264" s="164">
        <f t="shared" si="55"/>
        <v>0</v>
      </c>
      <c r="BG264" s="164">
        <f t="shared" si="56"/>
        <v>0</v>
      </c>
      <c r="BH264" s="164">
        <f t="shared" si="57"/>
        <v>0</v>
      </c>
      <c r="BI264" s="164">
        <f t="shared" si="58"/>
        <v>0</v>
      </c>
      <c r="BJ264" s="14" t="s">
        <v>84</v>
      </c>
      <c r="BK264" s="164">
        <f t="shared" si="59"/>
        <v>0</v>
      </c>
      <c r="BL264" s="14" t="s">
        <v>205</v>
      </c>
      <c r="BM264" s="163" t="s">
        <v>662</v>
      </c>
    </row>
    <row r="265" spans="1:65" s="2" customFormat="1" ht="16.5" customHeight="1">
      <c r="A265" s="29"/>
      <c r="B265" s="150"/>
      <c r="C265" s="151" t="s">
        <v>663</v>
      </c>
      <c r="D265" s="151" t="s">
        <v>142</v>
      </c>
      <c r="E265" s="152" t="s">
        <v>664</v>
      </c>
      <c r="F265" s="153" t="s">
        <v>665</v>
      </c>
      <c r="G265" s="154" t="s">
        <v>332</v>
      </c>
      <c r="H265" s="155">
        <v>26</v>
      </c>
      <c r="I265" s="156"/>
      <c r="J265" s="157">
        <f t="shared" si="50"/>
        <v>0</v>
      </c>
      <c r="K265" s="158"/>
      <c r="L265" s="30"/>
      <c r="M265" s="159" t="s">
        <v>1</v>
      </c>
      <c r="N265" s="160" t="s">
        <v>37</v>
      </c>
      <c r="O265" s="58"/>
      <c r="P265" s="161">
        <f t="shared" si="51"/>
        <v>0</v>
      </c>
      <c r="Q265" s="161">
        <v>0</v>
      </c>
      <c r="R265" s="161">
        <f t="shared" si="52"/>
        <v>0</v>
      </c>
      <c r="S265" s="161">
        <v>0</v>
      </c>
      <c r="T265" s="162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3" t="s">
        <v>205</v>
      </c>
      <c r="AT265" s="163" t="s">
        <v>142</v>
      </c>
      <c r="AU265" s="163" t="s">
        <v>84</v>
      </c>
      <c r="AY265" s="14" t="s">
        <v>141</v>
      </c>
      <c r="BE265" s="164">
        <f t="shared" si="54"/>
        <v>0</v>
      </c>
      <c r="BF265" s="164">
        <f t="shared" si="55"/>
        <v>0</v>
      </c>
      <c r="BG265" s="164">
        <f t="shared" si="56"/>
        <v>0</v>
      </c>
      <c r="BH265" s="164">
        <f t="shared" si="57"/>
        <v>0</v>
      </c>
      <c r="BI265" s="164">
        <f t="shared" si="58"/>
        <v>0</v>
      </c>
      <c r="BJ265" s="14" t="s">
        <v>84</v>
      </c>
      <c r="BK265" s="164">
        <f t="shared" si="59"/>
        <v>0</v>
      </c>
      <c r="BL265" s="14" t="s">
        <v>205</v>
      </c>
      <c r="BM265" s="163" t="s">
        <v>666</v>
      </c>
    </row>
    <row r="266" spans="1:65" s="2" customFormat="1" ht="16.5" customHeight="1">
      <c r="A266" s="29"/>
      <c r="B266" s="150"/>
      <c r="C266" s="167" t="s">
        <v>667</v>
      </c>
      <c r="D266" s="167" t="s">
        <v>301</v>
      </c>
      <c r="E266" s="168" t="s">
        <v>668</v>
      </c>
      <c r="F266" s="169" t="s">
        <v>669</v>
      </c>
      <c r="G266" s="170" t="s">
        <v>157</v>
      </c>
      <c r="H266" s="171">
        <v>26</v>
      </c>
      <c r="I266" s="172"/>
      <c r="J266" s="173">
        <f t="shared" si="50"/>
        <v>0</v>
      </c>
      <c r="K266" s="174"/>
      <c r="L266" s="175"/>
      <c r="M266" s="176" t="s">
        <v>1</v>
      </c>
      <c r="N266" s="177" t="s">
        <v>37</v>
      </c>
      <c r="O266" s="58"/>
      <c r="P266" s="161">
        <f t="shared" si="51"/>
        <v>0</v>
      </c>
      <c r="Q266" s="161">
        <v>0</v>
      </c>
      <c r="R266" s="161">
        <f t="shared" si="52"/>
        <v>0</v>
      </c>
      <c r="S266" s="161">
        <v>0</v>
      </c>
      <c r="T266" s="162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3" t="s">
        <v>268</v>
      </c>
      <c r="AT266" s="163" t="s">
        <v>301</v>
      </c>
      <c r="AU266" s="163" t="s">
        <v>84</v>
      </c>
      <c r="AY266" s="14" t="s">
        <v>141</v>
      </c>
      <c r="BE266" s="164">
        <f t="shared" si="54"/>
        <v>0</v>
      </c>
      <c r="BF266" s="164">
        <f t="shared" si="55"/>
        <v>0</v>
      </c>
      <c r="BG266" s="164">
        <f t="shared" si="56"/>
        <v>0</v>
      </c>
      <c r="BH266" s="164">
        <f t="shared" si="57"/>
        <v>0</v>
      </c>
      <c r="BI266" s="164">
        <f t="shared" si="58"/>
        <v>0</v>
      </c>
      <c r="BJ266" s="14" t="s">
        <v>84</v>
      </c>
      <c r="BK266" s="164">
        <f t="shared" si="59"/>
        <v>0</v>
      </c>
      <c r="BL266" s="14" t="s">
        <v>205</v>
      </c>
      <c r="BM266" s="163" t="s">
        <v>670</v>
      </c>
    </row>
    <row r="267" spans="1:65" s="2" customFormat="1" ht="33" customHeight="1">
      <c r="A267" s="29"/>
      <c r="B267" s="150"/>
      <c r="C267" s="167" t="s">
        <v>671</v>
      </c>
      <c r="D267" s="167" t="s">
        <v>301</v>
      </c>
      <c r="E267" s="168" t="s">
        <v>672</v>
      </c>
      <c r="F267" s="169" t="s">
        <v>673</v>
      </c>
      <c r="G267" s="170" t="s">
        <v>483</v>
      </c>
      <c r="H267" s="171">
        <v>1</v>
      </c>
      <c r="I267" s="172"/>
      <c r="J267" s="173">
        <f t="shared" si="50"/>
        <v>0</v>
      </c>
      <c r="K267" s="174"/>
      <c r="L267" s="175"/>
      <c r="M267" s="176" t="s">
        <v>1</v>
      </c>
      <c r="N267" s="177" t="s">
        <v>37</v>
      </c>
      <c r="O267" s="58"/>
      <c r="P267" s="161">
        <f t="shared" si="51"/>
        <v>0</v>
      </c>
      <c r="Q267" s="161">
        <v>0</v>
      </c>
      <c r="R267" s="161">
        <f t="shared" si="52"/>
        <v>0</v>
      </c>
      <c r="S267" s="161">
        <v>0</v>
      </c>
      <c r="T267" s="162">
        <f t="shared" si="5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3" t="s">
        <v>268</v>
      </c>
      <c r="AT267" s="163" t="s">
        <v>301</v>
      </c>
      <c r="AU267" s="163" t="s">
        <v>84</v>
      </c>
      <c r="AY267" s="14" t="s">
        <v>141</v>
      </c>
      <c r="BE267" s="164">
        <f t="shared" si="54"/>
        <v>0</v>
      </c>
      <c r="BF267" s="164">
        <f t="shared" si="55"/>
        <v>0</v>
      </c>
      <c r="BG267" s="164">
        <f t="shared" si="56"/>
        <v>0</v>
      </c>
      <c r="BH267" s="164">
        <f t="shared" si="57"/>
        <v>0</v>
      </c>
      <c r="BI267" s="164">
        <f t="shared" si="58"/>
        <v>0</v>
      </c>
      <c r="BJ267" s="14" t="s">
        <v>84</v>
      </c>
      <c r="BK267" s="164">
        <f t="shared" si="59"/>
        <v>0</v>
      </c>
      <c r="BL267" s="14" t="s">
        <v>205</v>
      </c>
      <c r="BM267" s="163" t="s">
        <v>674</v>
      </c>
    </row>
    <row r="268" spans="1:65" s="2" customFormat="1" ht="16.5" customHeight="1">
      <c r="A268" s="29"/>
      <c r="B268" s="150"/>
      <c r="C268" s="151" t="s">
        <v>675</v>
      </c>
      <c r="D268" s="151" t="s">
        <v>142</v>
      </c>
      <c r="E268" s="152" t="s">
        <v>676</v>
      </c>
      <c r="F268" s="153" t="s">
        <v>677</v>
      </c>
      <c r="G268" s="154" t="s">
        <v>157</v>
      </c>
      <c r="H268" s="155">
        <v>2</v>
      </c>
      <c r="I268" s="156"/>
      <c r="J268" s="157">
        <f t="shared" si="50"/>
        <v>0</v>
      </c>
      <c r="K268" s="158"/>
      <c r="L268" s="30"/>
      <c r="M268" s="159" t="s">
        <v>1</v>
      </c>
      <c r="N268" s="160" t="s">
        <v>37</v>
      </c>
      <c r="O268" s="58"/>
      <c r="P268" s="161">
        <f t="shared" si="51"/>
        <v>0</v>
      </c>
      <c r="Q268" s="161">
        <v>0</v>
      </c>
      <c r="R268" s="161">
        <f t="shared" si="52"/>
        <v>0</v>
      </c>
      <c r="S268" s="161">
        <v>0</v>
      </c>
      <c r="T268" s="162">
        <f t="shared" si="5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3" t="s">
        <v>205</v>
      </c>
      <c r="AT268" s="163" t="s">
        <v>142</v>
      </c>
      <c r="AU268" s="163" t="s">
        <v>84</v>
      </c>
      <c r="AY268" s="14" t="s">
        <v>141</v>
      </c>
      <c r="BE268" s="164">
        <f t="shared" si="54"/>
        <v>0</v>
      </c>
      <c r="BF268" s="164">
        <f t="shared" si="55"/>
        <v>0</v>
      </c>
      <c r="BG268" s="164">
        <f t="shared" si="56"/>
        <v>0</v>
      </c>
      <c r="BH268" s="164">
        <f t="shared" si="57"/>
        <v>0</v>
      </c>
      <c r="BI268" s="164">
        <f t="shared" si="58"/>
        <v>0</v>
      </c>
      <c r="BJ268" s="14" t="s">
        <v>84</v>
      </c>
      <c r="BK268" s="164">
        <f t="shared" si="59"/>
        <v>0</v>
      </c>
      <c r="BL268" s="14" t="s">
        <v>205</v>
      </c>
      <c r="BM268" s="163" t="s">
        <v>678</v>
      </c>
    </row>
    <row r="269" spans="1:65" s="2" customFormat="1" ht="37.9" customHeight="1">
      <c r="A269" s="29"/>
      <c r="B269" s="150"/>
      <c r="C269" s="167" t="s">
        <v>679</v>
      </c>
      <c r="D269" s="167" t="s">
        <v>301</v>
      </c>
      <c r="E269" s="168" t="s">
        <v>680</v>
      </c>
      <c r="F269" s="169" t="s">
        <v>681</v>
      </c>
      <c r="G269" s="170" t="s">
        <v>157</v>
      </c>
      <c r="H269" s="171">
        <v>1</v>
      </c>
      <c r="I269" s="172"/>
      <c r="J269" s="173">
        <f t="shared" si="50"/>
        <v>0</v>
      </c>
      <c r="K269" s="174"/>
      <c r="L269" s="175"/>
      <c r="M269" s="176" t="s">
        <v>1</v>
      </c>
      <c r="N269" s="177" t="s">
        <v>37</v>
      </c>
      <c r="O269" s="58"/>
      <c r="P269" s="161">
        <f t="shared" si="51"/>
        <v>0</v>
      </c>
      <c r="Q269" s="161">
        <v>0</v>
      </c>
      <c r="R269" s="161">
        <f t="shared" si="52"/>
        <v>0</v>
      </c>
      <c r="S269" s="161">
        <v>0</v>
      </c>
      <c r="T269" s="162">
        <f t="shared" si="5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3" t="s">
        <v>268</v>
      </c>
      <c r="AT269" s="163" t="s">
        <v>301</v>
      </c>
      <c r="AU269" s="163" t="s">
        <v>84</v>
      </c>
      <c r="AY269" s="14" t="s">
        <v>141</v>
      </c>
      <c r="BE269" s="164">
        <f t="shared" si="54"/>
        <v>0</v>
      </c>
      <c r="BF269" s="164">
        <f t="shared" si="55"/>
        <v>0</v>
      </c>
      <c r="BG269" s="164">
        <f t="shared" si="56"/>
        <v>0</v>
      </c>
      <c r="BH269" s="164">
        <f t="shared" si="57"/>
        <v>0</v>
      </c>
      <c r="BI269" s="164">
        <f t="shared" si="58"/>
        <v>0</v>
      </c>
      <c r="BJ269" s="14" t="s">
        <v>84</v>
      </c>
      <c r="BK269" s="164">
        <f t="shared" si="59"/>
        <v>0</v>
      </c>
      <c r="BL269" s="14" t="s">
        <v>205</v>
      </c>
      <c r="BM269" s="163" t="s">
        <v>682</v>
      </c>
    </row>
    <row r="270" spans="1:65" s="2" customFormat="1" ht="16.5" customHeight="1">
      <c r="A270" s="29"/>
      <c r="B270" s="150"/>
      <c r="C270" s="151" t="s">
        <v>683</v>
      </c>
      <c r="D270" s="151" t="s">
        <v>142</v>
      </c>
      <c r="E270" s="152" t="s">
        <v>684</v>
      </c>
      <c r="F270" s="153" t="s">
        <v>685</v>
      </c>
      <c r="G270" s="154" t="s">
        <v>332</v>
      </c>
      <c r="H270" s="155">
        <v>2</v>
      </c>
      <c r="I270" s="156"/>
      <c r="J270" s="157">
        <f t="shared" si="50"/>
        <v>0</v>
      </c>
      <c r="K270" s="158"/>
      <c r="L270" s="30"/>
      <c r="M270" s="159" t="s">
        <v>1</v>
      </c>
      <c r="N270" s="160" t="s">
        <v>37</v>
      </c>
      <c r="O270" s="58"/>
      <c r="P270" s="161">
        <f t="shared" si="51"/>
        <v>0</v>
      </c>
      <c r="Q270" s="161">
        <v>0</v>
      </c>
      <c r="R270" s="161">
        <f t="shared" si="52"/>
        <v>0</v>
      </c>
      <c r="S270" s="161">
        <v>0</v>
      </c>
      <c r="T270" s="162">
        <f t="shared" si="5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3" t="s">
        <v>205</v>
      </c>
      <c r="AT270" s="163" t="s">
        <v>142</v>
      </c>
      <c r="AU270" s="163" t="s">
        <v>84</v>
      </c>
      <c r="AY270" s="14" t="s">
        <v>141</v>
      </c>
      <c r="BE270" s="164">
        <f t="shared" si="54"/>
        <v>0</v>
      </c>
      <c r="BF270" s="164">
        <f t="shared" si="55"/>
        <v>0</v>
      </c>
      <c r="BG270" s="164">
        <f t="shared" si="56"/>
        <v>0</v>
      </c>
      <c r="BH270" s="164">
        <f t="shared" si="57"/>
        <v>0</v>
      </c>
      <c r="BI270" s="164">
        <f t="shared" si="58"/>
        <v>0</v>
      </c>
      <c r="BJ270" s="14" t="s">
        <v>84</v>
      </c>
      <c r="BK270" s="164">
        <f t="shared" si="59"/>
        <v>0</v>
      </c>
      <c r="BL270" s="14" t="s">
        <v>205</v>
      </c>
      <c r="BM270" s="163" t="s">
        <v>686</v>
      </c>
    </row>
    <row r="271" spans="1:65" s="2" customFormat="1" ht="16.5" customHeight="1">
      <c r="A271" s="29"/>
      <c r="B271" s="150"/>
      <c r="C271" s="151" t="s">
        <v>687</v>
      </c>
      <c r="D271" s="151" t="s">
        <v>142</v>
      </c>
      <c r="E271" s="152" t="s">
        <v>688</v>
      </c>
      <c r="F271" s="153" t="s">
        <v>689</v>
      </c>
      <c r="G271" s="154" t="s">
        <v>332</v>
      </c>
      <c r="H271" s="155">
        <v>2</v>
      </c>
      <c r="I271" s="156"/>
      <c r="J271" s="157">
        <f t="shared" si="50"/>
        <v>0</v>
      </c>
      <c r="K271" s="158"/>
      <c r="L271" s="30"/>
      <c r="M271" s="159" t="s">
        <v>1</v>
      </c>
      <c r="N271" s="160" t="s">
        <v>37</v>
      </c>
      <c r="O271" s="58"/>
      <c r="P271" s="161">
        <f t="shared" si="51"/>
        <v>0</v>
      </c>
      <c r="Q271" s="161">
        <v>0</v>
      </c>
      <c r="R271" s="161">
        <f t="shared" si="52"/>
        <v>0</v>
      </c>
      <c r="S271" s="161">
        <v>0</v>
      </c>
      <c r="T271" s="162">
        <f t="shared" si="5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3" t="s">
        <v>205</v>
      </c>
      <c r="AT271" s="163" t="s">
        <v>142</v>
      </c>
      <c r="AU271" s="163" t="s">
        <v>84</v>
      </c>
      <c r="AY271" s="14" t="s">
        <v>141</v>
      </c>
      <c r="BE271" s="164">
        <f t="shared" si="54"/>
        <v>0</v>
      </c>
      <c r="BF271" s="164">
        <f t="shared" si="55"/>
        <v>0</v>
      </c>
      <c r="BG271" s="164">
        <f t="shared" si="56"/>
        <v>0</v>
      </c>
      <c r="BH271" s="164">
        <f t="shared" si="57"/>
        <v>0</v>
      </c>
      <c r="BI271" s="164">
        <f t="shared" si="58"/>
        <v>0</v>
      </c>
      <c r="BJ271" s="14" t="s">
        <v>84</v>
      </c>
      <c r="BK271" s="164">
        <f t="shared" si="59"/>
        <v>0</v>
      </c>
      <c r="BL271" s="14" t="s">
        <v>205</v>
      </c>
      <c r="BM271" s="163" t="s">
        <v>690</v>
      </c>
    </row>
    <row r="272" spans="1:65" s="2" customFormat="1" ht="21.75" customHeight="1">
      <c r="A272" s="29"/>
      <c r="B272" s="150"/>
      <c r="C272" s="167" t="s">
        <v>691</v>
      </c>
      <c r="D272" s="167" t="s">
        <v>301</v>
      </c>
      <c r="E272" s="168" t="s">
        <v>692</v>
      </c>
      <c r="F272" s="169" t="s">
        <v>693</v>
      </c>
      <c r="G272" s="170" t="s">
        <v>157</v>
      </c>
      <c r="H272" s="171">
        <v>1</v>
      </c>
      <c r="I272" s="172"/>
      <c r="J272" s="173">
        <f t="shared" si="50"/>
        <v>0</v>
      </c>
      <c r="K272" s="174"/>
      <c r="L272" s="175"/>
      <c r="M272" s="176" t="s">
        <v>1</v>
      </c>
      <c r="N272" s="177" t="s">
        <v>37</v>
      </c>
      <c r="O272" s="58"/>
      <c r="P272" s="161">
        <f t="shared" si="51"/>
        <v>0</v>
      </c>
      <c r="Q272" s="161">
        <v>0</v>
      </c>
      <c r="R272" s="161">
        <f t="shared" si="52"/>
        <v>0</v>
      </c>
      <c r="S272" s="161">
        <v>0</v>
      </c>
      <c r="T272" s="162">
        <f t="shared" si="5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3" t="s">
        <v>268</v>
      </c>
      <c r="AT272" s="163" t="s">
        <v>301</v>
      </c>
      <c r="AU272" s="163" t="s">
        <v>84</v>
      </c>
      <c r="AY272" s="14" t="s">
        <v>141</v>
      </c>
      <c r="BE272" s="164">
        <f t="shared" si="54"/>
        <v>0</v>
      </c>
      <c r="BF272" s="164">
        <f t="shared" si="55"/>
        <v>0</v>
      </c>
      <c r="BG272" s="164">
        <f t="shared" si="56"/>
        <v>0</v>
      </c>
      <c r="BH272" s="164">
        <f t="shared" si="57"/>
        <v>0</v>
      </c>
      <c r="BI272" s="164">
        <f t="shared" si="58"/>
        <v>0</v>
      </c>
      <c r="BJ272" s="14" t="s">
        <v>84</v>
      </c>
      <c r="BK272" s="164">
        <f t="shared" si="59"/>
        <v>0</v>
      </c>
      <c r="BL272" s="14" t="s">
        <v>205</v>
      </c>
      <c r="BM272" s="163" t="s">
        <v>694</v>
      </c>
    </row>
    <row r="273" spans="1:65" s="2" customFormat="1" ht="24.2" customHeight="1">
      <c r="A273" s="29"/>
      <c r="B273" s="150"/>
      <c r="C273" s="167" t="s">
        <v>695</v>
      </c>
      <c r="D273" s="167" t="s">
        <v>301</v>
      </c>
      <c r="E273" s="168" t="s">
        <v>696</v>
      </c>
      <c r="F273" s="169" t="s">
        <v>697</v>
      </c>
      <c r="G273" s="170" t="s">
        <v>157</v>
      </c>
      <c r="H273" s="171">
        <v>2</v>
      </c>
      <c r="I273" s="172"/>
      <c r="J273" s="173">
        <f t="shared" si="50"/>
        <v>0</v>
      </c>
      <c r="K273" s="174"/>
      <c r="L273" s="175"/>
      <c r="M273" s="176" t="s">
        <v>1</v>
      </c>
      <c r="N273" s="177" t="s">
        <v>37</v>
      </c>
      <c r="O273" s="58"/>
      <c r="P273" s="161">
        <f t="shared" si="51"/>
        <v>0</v>
      </c>
      <c r="Q273" s="161">
        <v>0</v>
      </c>
      <c r="R273" s="161">
        <f t="shared" si="52"/>
        <v>0</v>
      </c>
      <c r="S273" s="161">
        <v>0</v>
      </c>
      <c r="T273" s="162">
        <f t="shared" si="5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3" t="s">
        <v>268</v>
      </c>
      <c r="AT273" s="163" t="s">
        <v>301</v>
      </c>
      <c r="AU273" s="163" t="s">
        <v>84</v>
      </c>
      <c r="AY273" s="14" t="s">
        <v>141</v>
      </c>
      <c r="BE273" s="164">
        <f t="shared" si="54"/>
        <v>0</v>
      </c>
      <c r="BF273" s="164">
        <f t="shared" si="55"/>
        <v>0</v>
      </c>
      <c r="BG273" s="164">
        <f t="shared" si="56"/>
        <v>0</v>
      </c>
      <c r="BH273" s="164">
        <f t="shared" si="57"/>
        <v>0</v>
      </c>
      <c r="BI273" s="164">
        <f t="shared" si="58"/>
        <v>0</v>
      </c>
      <c r="BJ273" s="14" t="s">
        <v>84</v>
      </c>
      <c r="BK273" s="164">
        <f t="shared" si="59"/>
        <v>0</v>
      </c>
      <c r="BL273" s="14" t="s">
        <v>205</v>
      </c>
      <c r="BM273" s="163" t="s">
        <v>698</v>
      </c>
    </row>
    <row r="274" spans="1:65" s="2" customFormat="1" ht="37.9" customHeight="1">
      <c r="A274" s="29"/>
      <c r="B274" s="150"/>
      <c r="C274" s="167" t="s">
        <v>699</v>
      </c>
      <c r="D274" s="167" t="s">
        <v>301</v>
      </c>
      <c r="E274" s="168" t="s">
        <v>700</v>
      </c>
      <c r="F274" s="169" t="s">
        <v>701</v>
      </c>
      <c r="G274" s="170" t="s">
        <v>157</v>
      </c>
      <c r="H274" s="171">
        <v>3</v>
      </c>
      <c r="I274" s="172"/>
      <c r="J274" s="173">
        <f t="shared" si="50"/>
        <v>0</v>
      </c>
      <c r="K274" s="174"/>
      <c r="L274" s="175"/>
      <c r="M274" s="176" t="s">
        <v>1</v>
      </c>
      <c r="N274" s="177" t="s">
        <v>37</v>
      </c>
      <c r="O274" s="58"/>
      <c r="P274" s="161">
        <f t="shared" si="51"/>
        <v>0</v>
      </c>
      <c r="Q274" s="161">
        <v>0</v>
      </c>
      <c r="R274" s="161">
        <f t="shared" si="52"/>
        <v>0</v>
      </c>
      <c r="S274" s="161">
        <v>0</v>
      </c>
      <c r="T274" s="162">
        <f t="shared" si="5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3" t="s">
        <v>268</v>
      </c>
      <c r="AT274" s="163" t="s">
        <v>301</v>
      </c>
      <c r="AU274" s="163" t="s">
        <v>84</v>
      </c>
      <c r="AY274" s="14" t="s">
        <v>141</v>
      </c>
      <c r="BE274" s="164">
        <f t="shared" si="54"/>
        <v>0</v>
      </c>
      <c r="BF274" s="164">
        <f t="shared" si="55"/>
        <v>0</v>
      </c>
      <c r="BG274" s="164">
        <f t="shared" si="56"/>
        <v>0</v>
      </c>
      <c r="BH274" s="164">
        <f t="shared" si="57"/>
        <v>0</v>
      </c>
      <c r="BI274" s="164">
        <f t="shared" si="58"/>
        <v>0</v>
      </c>
      <c r="BJ274" s="14" t="s">
        <v>84</v>
      </c>
      <c r="BK274" s="164">
        <f t="shared" si="59"/>
        <v>0</v>
      </c>
      <c r="BL274" s="14" t="s">
        <v>205</v>
      </c>
      <c r="BM274" s="163" t="s">
        <v>702</v>
      </c>
    </row>
    <row r="275" spans="1:65" s="2" customFormat="1" ht="37.9" customHeight="1">
      <c r="A275" s="29"/>
      <c r="B275" s="150"/>
      <c r="C275" s="167" t="s">
        <v>703</v>
      </c>
      <c r="D275" s="167" t="s">
        <v>301</v>
      </c>
      <c r="E275" s="168" t="s">
        <v>704</v>
      </c>
      <c r="F275" s="169" t="s">
        <v>705</v>
      </c>
      <c r="G275" s="170" t="s">
        <v>483</v>
      </c>
      <c r="H275" s="171">
        <v>1</v>
      </c>
      <c r="I275" s="172"/>
      <c r="J275" s="173">
        <f t="shared" si="50"/>
        <v>0</v>
      </c>
      <c r="K275" s="174"/>
      <c r="L275" s="175"/>
      <c r="M275" s="176" t="s">
        <v>1</v>
      </c>
      <c r="N275" s="177" t="s">
        <v>37</v>
      </c>
      <c r="O275" s="58"/>
      <c r="P275" s="161">
        <f t="shared" si="51"/>
        <v>0</v>
      </c>
      <c r="Q275" s="161">
        <v>0</v>
      </c>
      <c r="R275" s="161">
        <f t="shared" si="52"/>
        <v>0</v>
      </c>
      <c r="S275" s="161">
        <v>0</v>
      </c>
      <c r="T275" s="162">
        <f t="shared" si="5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3" t="s">
        <v>268</v>
      </c>
      <c r="AT275" s="163" t="s">
        <v>301</v>
      </c>
      <c r="AU275" s="163" t="s">
        <v>84</v>
      </c>
      <c r="AY275" s="14" t="s">
        <v>141</v>
      </c>
      <c r="BE275" s="164">
        <f t="shared" si="54"/>
        <v>0</v>
      </c>
      <c r="BF275" s="164">
        <f t="shared" si="55"/>
        <v>0</v>
      </c>
      <c r="BG275" s="164">
        <f t="shared" si="56"/>
        <v>0</v>
      </c>
      <c r="BH275" s="164">
        <f t="shared" si="57"/>
        <v>0</v>
      </c>
      <c r="BI275" s="164">
        <f t="shared" si="58"/>
        <v>0</v>
      </c>
      <c r="BJ275" s="14" t="s">
        <v>84</v>
      </c>
      <c r="BK275" s="164">
        <f t="shared" si="59"/>
        <v>0</v>
      </c>
      <c r="BL275" s="14" t="s">
        <v>205</v>
      </c>
      <c r="BM275" s="163" t="s">
        <v>706</v>
      </c>
    </row>
    <row r="276" spans="1:65" s="2" customFormat="1" ht="16.5" customHeight="1">
      <c r="A276" s="29"/>
      <c r="B276" s="150"/>
      <c r="C276" s="151" t="s">
        <v>707</v>
      </c>
      <c r="D276" s="151" t="s">
        <v>142</v>
      </c>
      <c r="E276" s="152" t="s">
        <v>708</v>
      </c>
      <c r="F276" s="153" t="s">
        <v>709</v>
      </c>
      <c r="G276" s="154" t="s">
        <v>157</v>
      </c>
      <c r="H276" s="155">
        <v>2</v>
      </c>
      <c r="I276" s="156"/>
      <c r="J276" s="157">
        <f t="shared" si="50"/>
        <v>0</v>
      </c>
      <c r="K276" s="158"/>
      <c r="L276" s="30"/>
      <c r="M276" s="159" t="s">
        <v>1</v>
      </c>
      <c r="N276" s="160" t="s">
        <v>37</v>
      </c>
      <c r="O276" s="58"/>
      <c r="P276" s="161">
        <f t="shared" si="51"/>
        <v>0</v>
      </c>
      <c r="Q276" s="161">
        <v>0</v>
      </c>
      <c r="R276" s="161">
        <f t="shared" si="52"/>
        <v>0</v>
      </c>
      <c r="S276" s="161">
        <v>0</v>
      </c>
      <c r="T276" s="162">
        <f t="shared" si="5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3" t="s">
        <v>205</v>
      </c>
      <c r="AT276" s="163" t="s">
        <v>142</v>
      </c>
      <c r="AU276" s="163" t="s">
        <v>84</v>
      </c>
      <c r="AY276" s="14" t="s">
        <v>141</v>
      </c>
      <c r="BE276" s="164">
        <f t="shared" si="54"/>
        <v>0</v>
      </c>
      <c r="BF276" s="164">
        <f t="shared" si="55"/>
        <v>0</v>
      </c>
      <c r="BG276" s="164">
        <f t="shared" si="56"/>
        <v>0</v>
      </c>
      <c r="BH276" s="164">
        <f t="shared" si="57"/>
        <v>0</v>
      </c>
      <c r="BI276" s="164">
        <f t="shared" si="58"/>
        <v>0</v>
      </c>
      <c r="BJ276" s="14" t="s">
        <v>84</v>
      </c>
      <c r="BK276" s="164">
        <f t="shared" si="59"/>
        <v>0</v>
      </c>
      <c r="BL276" s="14" t="s">
        <v>205</v>
      </c>
      <c r="BM276" s="163" t="s">
        <v>710</v>
      </c>
    </row>
    <row r="277" spans="1:65" s="2" customFormat="1" ht="16.5" customHeight="1">
      <c r="A277" s="29"/>
      <c r="B277" s="150"/>
      <c r="C277" s="167" t="s">
        <v>711</v>
      </c>
      <c r="D277" s="167" t="s">
        <v>301</v>
      </c>
      <c r="E277" s="168" t="s">
        <v>712</v>
      </c>
      <c r="F277" s="169" t="s">
        <v>713</v>
      </c>
      <c r="G277" s="170" t="s">
        <v>157</v>
      </c>
      <c r="H277" s="171">
        <v>2</v>
      </c>
      <c r="I277" s="172"/>
      <c r="J277" s="173">
        <f t="shared" si="50"/>
        <v>0</v>
      </c>
      <c r="K277" s="174"/>
      <c r="L277" s="175"/>
      <c r="M277" s="176" t="s">
        <v>1</v>
      </c>
      <c r="N277" s="177" t="s">
        <v>37</v>
      </c>
      <c r="O277" s="58"/>
      <c r="P277" s="161">
        <f t="shared" si="51"/>
        <v>0</v>
      </c>
      <c r="Q277" s="161">
        <v>0</v>
      </c>
      <c r="R277" s="161">
        <f t="shared" si="52"/>
        <v>0</v>
      </c>
      <c r="S277" s="161">
        <v>0</v>
      </c>
      <c r="T277" s="162">
        <f t="shared" si="5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3" t="s">
        <v>268</v>
      </c>
      <c r="AT277" s="163" t="s">
        <v>301</v>
      </c>
      <c r="AU277" s="163" t="s">
        <v>84</v>
      </c>
      <c r="AY277" s="14" t="s">
        <v>141</v>
      </c>
      <c r="BE277" s="164">
        <f t="shared" si="54"/>
        <v>0</v>
      </c>
      <c r="BF277" s="164">
        <f t="shared" si="55"/>
        <v>0</v>
      </c>
      <c r="BG277" s="164">
        <f t="shared" si="56"/>
        <v>0</v>
      </c>
      <c r="BH277" s="164">
        <f t="shared" si="57"/>
        <v>0</v>
      </c>
      <c r="BI277" s="164">
        <f t="shared" si="58"/>
        <v>0</v>
      </c>
      <c r="BJ277" s="14" t="s">
        <v>84</v>
      </c>
      <c r="BK277" s="164">
        <f t="shared" si="59"/>
        <v>0</v>
      </c>
      <c r="BL277" s="14" t="s">
        <v>205</v>
      </c>
      <c r="BM277" s="163" t="s">
        <v>714</v>
      </c>
    </row>
    <row r="278" spans="1:65" s="2" customFormat="1" ht="24.2" customHeight="1">
      <c r="A278" s="29"/>
      <c r="B278" s="150"/>
      <c r="C278" s="167" t="s">
        <v>715</v>
      </c>
      <c r="D278" s="167" t="s">
        <v>301</v>
      </c>
      <c r="E278" s="168" t="s">
        <v>716</v>
      </c>
      <c r="F278" s="169" t="s">
        <v>717</v>
      </c>
      <c r="G278" s="170" t="s">
        <v>157</v>
      </c>
      <c r="H278" s="171">
        <v>2</v>
      </c>
      <c r="I278" s="172"/>
      <c r="J278" s="173">
        <f t="shared" si="50"/>
        <v>0</v>
      </c>
      <c r="K278" s="174"/>
      <c r="L278" s="175"/>
      <c r="M278" s="176" t="s">
        <v>1</v>
      </c>
      <c r="N278" s="177" t="s">
        <v>37</v>
      </c>
      <c r="O278" s="58"/>
      <c r="P278" s="161">
        <f t="shared" si="51"/>
        <v>0</v>
      </c>
      <c r="Q278" s="161">
        <v>0</v>
      </c>
      <c r="R278" s="161">
        <f t="shared" si="52"/>
        <v>0</v>
      </c>
      <c r="S278" s="161">
        <v>0</v>
      </c>
      <c r="T278" s="162">
        <f t="shared" si="5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3" t="s">
        <v>268</v>
      </c>
      <c r="AT278" s="163" t="s">
        <v>301</v>
      </c>
      <c r="AU278" s="163" t="s">
        <v>84</v>
      </c>
      <c r="AY278" s="14" t="s">
        <v>141</v>
      </c>
      <c r="BE278" s="164">
        <f t="shared" si="54"/>
        <v>0</v>
      </c>
      <c r="BF278" s="164">
        <f t="shared" si="55"/>
        <v>0</v>
      </c>
      <c r="BG278" s="164">
        <f t="shared" si="56"/>
        <v>0</v>
      </c>
      <c r="BH278" s="164">
        <f t="shared" si="57"/>
        <v>0</v>
      </c>
      <c r="BI278" s="164">
        <f t="shared" si="58"/>
        <v>0</v>
      </c>
      <c r="BJ278" s="14" t="s">
        <v>84</v>
      </c>
      <c r="BK278" s="164">
        <f t="shared" si="59"/>
        <v>0</v>
      </c>
      <c r="BL278" s="14" t="s">
        <v>205</v>
      </c>
      <c r="BM278" s="163" t="s">
        <v>718</v>
      </c>
    </row>
    <row r="279" spans="1:65" s="2" customFormat="1" ht="16.5" customHeight="1">
      <c r="A279" s="29"/>
      <c r="B279" s="150"/>
      <c r="C279" s="167" t="s">
        <v>719</v>
      </c>
      <c r="D279" s="167" t="s">
        <v>301</v>
      </c>
      <c r="E279" s="168" t="s">
        <v>720</v>
      </c>
      <c r="F279" s="169" t="s">
        <v>721</v>
      </c>
      <c r="G279" s="170" t="s">
        <v>157</v>
      </c>
      <c r="H279" s="171">
        <v>2</v>
      </c>
      <c r="I279" s="172"/>
      <c r="J279" s="173">
        <f t="shared" si="50"/>
        <v>0</v>
      </c>
      <c r="K279" s="174"/>
      <c r="L279" s="175"/>
      <c r="M279" s="176" t="s">
        <v>1</v>
      </c>
      <c r="N279" s="177" t="s">
        <v>37</v>
      </c>
      <c r="O279" s="58"/>
      <c r="P279" s="161">
        <f t="shared" si="51"/>
        <v>0</v>
      </c>
      <c r="Q279" s="161">
        <v>0</v>
      </c>
      <c r="R279" s="161">
        <f t="shared" si="52"/>
        <v>0</v>
      </c>
      <c r="S279" s="161">
        <v>0</v>
      </c>
      <c r="T279" s="162">
        <f t="shared" si="5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3" t="s">
        <v>268</v>
      </c>
      <c r="AT279" s="163" t="s">
        <v>301</v>
      </c>
      <c r="AU279" s="163" t="s">
        <v>84</v>
      </c>
      <c r="AY279" s="14" t="s">
        <v>141</v>
      </c>
      <c r="BE279" s="164">
        <f t="shared" si="54"/>
        <v>0</v>
      </c>
      <c r="BF279" s="164">
        <f t="shared" si="55"/>
        <v>0</v>
      </c>
      <c r="BG279" s="164">
        <f t="shared" si="56"/>
        <v>0</v>
      </c>
      <c r="BH279" s="164">
        <f t="shared" si="57"/>
        <v>0</v>
      </c>
      <c r="BI279" s="164">
        <f t="shared" si="58"/>
        <v>0</v>
      </c>
      <c r="BJ279" s="14" t="s">
        <v>84</v>
      </c>
      <c r="BK279" s="164">
        <f t="shared" si="59"/>
        <v>0</v>
      </c>
      <c r="BL279" s="14" t="s">
        <v>205</v>
      </c>
      <c r="BM279" s="163" t="s">
        <v>722</v>
      </c>
    </row>
    <row r="280" spans="1:65" s="2" customFormat="1" ht="16.5" customHeight="1">
      <c r="A280" s="29"/>
      <c r="B280" s="150"/>
      <c r="C280" s="151" t="s">
        <v>723</v>
      </c>
      <c r="D280" s="151" t="s">
        <v>142</v>
      </c>
      <c r="E280" s="152" t="s">
        <v>724</v>
      </c>
      <c r="F280" s="153" t="s">
        <v>725</v>
      </c>
      <c r="G280" s="154" t="s">
        <v>157</v>
      </c>
      <c r="H280" s="155">
        <v>1</v>
      </c>
      <c r="I280" s="156"/>
      <c r="J280" s="157">
        <f t="shared" si="50"/>
        <v>0</v>
      </c>
      <c r="K280" s="158"/>
      <c r="L280" s="30"/>
      <c r="M280" s="159" t="s">
        <v>1</v>
      </c>
      <c r="N280" s="160" t="s">
        <v>37</v>
      </c>
      <c r="O280" s="58"/>
      <c r="P280" s="161">
        <f t="shared" si="51"/>
        <v>0</v>
      </c>
      <c r="Q280" s="161">
        <v>0</v>
      </c>
      <c r="R280" s="161">
        <f t="shared" si="52"/>
        <v>0</v>
      </c>
      <c r="S280" s="161">
        <v>0</v>
      </c>
      <c r="T280" s="162">
        <f t="shared" si="5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3" t="s">
        <v>205</v>
      </c>
      <c r="AT280" s="163" t="s">
        <v>142</v>
      </c>
      <c r="AU280" s="163" t="s">
        <v>84</v>
      </c>
      <c r="AY280" s="14" t="s">
        <v>141</v>
      </c>
      <c r="BE280" s="164">
        <f t="shared" si="54"/>
        <v>0</v>
      </c>
      <c r="BF280" s="164">
        <f t="shared" si="55"/>
        <v>0</v>
      </c>
      <c r="BG280" s="164">
        <f t="shared" si="56"/>
        <v>0</v>
      </c>
      <c r="BH280" s="164">
        <f t="shared" si="57"/>
        <v>0</v>
      </c>
      <c r="BI280" s="164">
        <f t="shared" si="58"/>
        <v>0</v>
      </c>
      <c r="BJ280" s="14" t="s">
        <v>84</v>
      </c>
      <c r="BK280" s="164">
        <f t="shared" si="59"/>
        <v>0</v>
      </c>
      <c r="BL280" s="14" t="s">
        <v>205</v>
      </c>
      <c r="BM280" s="163" t="s">
        <v>726</v>
      </c>
    </row>
    <row r="281" spans="1:65" s="2" customFormat="1" ht="16.5" customHeight="1">
      <c r="A281" s="29"/>
      <c r="B281" s="150"/>
      <c r="C281" s="167" t="s">
        <v>727</v>
      </c>
      <c r="D281" s="167" t="s">
        <v>301</v>
      </c>
      <c r="E281" s="168" t="s">
        <v>728</v>
      </c>
      <c r="F281" s="169" t="s">
        <v>729</v>
      </c>
      <c r="G281" s="170" t="s">
        <v>157</v>
      </c>
      <c r="H281" s="171">
        <v>3</v>
      </c>
      <c r="I281" s="172"/>
      <c r="J281" s="173">
        <f t="shared" si="50"/>
        <v>0</v>
      </c>
      <c r="K281" s="174"/>
      <c r="L281" s="175"/>
      <c r="M281" s="176" t="s">
        <v>1</v>
      </c>
      <c r="N281" s="177" t="s">
        <v>37</v>
      </c>
      <c r="O281" s="58"/>
      <c r="P281" s="161">
        <f t="shared" si="51"/>
        <v>0</v>
      </c>
      <c r="Q281" s="161">
        <v>0</v>
      </c>
      <c r="R281" s="161">
        <f t="shared" si="52"/>
        <v>0</v>
      </c>
      <c r="S281" s="161">
        <v>0</v>
      </c>
      <c r="T281" s="162">
        <f t="shared" si="5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3" t="s">
        <v>268</v>
      </c>
      <c r="AT281" s="163" t="s">
        <v>301</v>
      </c>
      <c r="AU281" s="163" t="s">
        <v>84</v>
      </c>
      <c r="AY281" s="14" t="s">
        <v>141</v>
      </c>
      <c r="BE281" s="164">
        <f t="shared" si="54"/>
        <v>0</v>
      </c>
      <c r="BF281" s="164">
        <f t="shared" si="55"/>
        <v>0</v>
      </c>
      <c r="BG281" s="164">
        <f t="shared" si="56"/>
        <v>0</v>
      </c>
      <c r="BH281" s="164">
        <f t="shared" si="57"/>
        <v>0</v>
      </c>
      <c r="BI281" s="164">
        <f t="shared" si="58"/>
        <v>0</v>
      </c>
      <c r="BJ281" s="14" t="s">
        <v>84</v>
      </c>
      <c r="BK281" s="164">
        <f t="shared" si="59"/>
        <v>0</v>
      </c>
      <c r="BL281" s="14" t="s">
        <v>205</v>
      </c>
      <c r="BM281" s="163" t="s">
        <v>730</v>
      </c>
    </row>
    <row r="282" spans="1:65" s="2" customFormat="1" ht="44.25" customHeight="1">
      <c r="A282" s="29"/>
      <c r="B282" s="150"/>
      <c r="C282" s="167" t="s">
        <v>731</v>
      </c>
      <c r="D282" s="167" t="s">
        <v>301</v>
      </c>
      <c r="E282" s="168" t="s">
        <v>732</v>
      </c>
      <c r="F282" s="169" t="s">
        <v>733</v>
      </c>
      <c r="G282" s="170" t="s">
        <v>157</v>
      </c>
      <c r="H282" s="171">
        <v>1</v>
      </c>
      <c r="I282" s="172"/>
      <c r="J282" s="173">
        <f t="shared" si="50"/>
        <v>0</v>
      </c>
      <c r="K282" s="174"/>
      <c r="L282" s="175"/>
      <c r="M282" s="176" t="s">
        <v>1</v>
      </c>
      <c r="N282" s="177" t="s">
        <v>37</v>
      </c>
      <c r="O282" s="58"/>
      <c r="P282" s="161">
        <f t="shared" si="51"/>
        <v>0</v>
      </c>
      <c r="Q282" s="161">
        <v>0</v>
      </c>
      <c r="R282" s="161">
        <f t="shared" si="52"/>
        <v>0</v>
      </c>
      <c r="S282" s="161">
        <v>0</v>
      </c>
      <c r="T282" s="162">
        <f t="shared" si="5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3" t="s">
        <v>268</v>
      </c>
      <c r="AT282" s="163" t="s">
        <v>301</v>
      </c>
      <c r="AU282" s="163" t="s">
        <v>84</v>
      </c>
      <c r="AY282" s="14" t="s">
        <v>141</v>
      </c>
      <c r="BE282" s="164">
        <f t="shared" si="54"/>
        <v>0</v>
      </c>
      <c r="BF282" s="164">
        <f t="shared" si="55"/>
        <v>0</v>
      </c>
      <c r="BG282" s="164">
        <f t="shared" si="56"/>
        <v>0</v>
      </c>
      <c r="BH282" s="164">
        <f t="shared" si="57"/>
        <v>0</v>
      </c>
      <c r="BI282" s="164">
        <f t="shared" si="58"/>
        <v>0</v>
      </c>
      <c r="BJ282" s="14" t="s">
        <v>84</v>
      </c>
      <c r="BK282" s="164">
        <f t="shared" si="59"/>
        <v>0</v>
      </c>
      <c r="BL282" s="14" t="s">
        <v>205</v>
      </c>
      <c r="BM282" s="163" t="s">
        <v>734</v>
      </c>
    </row>
    <row r="283" spans="1:65" s="2" customFormat="1" ht="44.25" customHeight="1">
      <c r="A283" s="29"/>
      <c r="B283" s="150"/>
      <c r="C283" s="167" t="s">
        <v>735</v>
      </c>
      <c r="D283" s="167" t="s">
        <v>301</v>
      </c>
      <c r="E283" s="168" t="s">
        <v>736</v>
      </c>
      <c r="F283" s="169" t="s">
        <v>737</v>
      </c>
      <c r="G283" s="170" t="s">
        <v>157</v>
      </c>
      <c r="H283" s="171">
        <v>1</v>
      </c>
      <c r="I283" s="172"/>
      <c r="J283" s="173">
        <f t="shared" si="50"/>
        <v>0</v>
      </c>
      <c r="K283" s="174"/>
      <c r="L283" s="175"/>
      <c r="M283" s="176" t="s">
        <v>1</v>
      </c>
      <c r="N283" s="177" t="s">
        <v>37</v>
      </c>
      <c r="O283" s="58"/>
      <c r="P283" s="161">
        <f t="shared" si="51"/>
        <v>0</v>
      </c>
      <c r="Q283" s="161">
        <v>0</v>
      </c>
      <c r="R283" s="161">
        <f t="shared" si="52"/>
        <v>0</v>
      </c>
      <c r="S283" s="161">
        <v>0</v>
      </c>
      <c r="T283" s="162">
        <f t="shared" si="5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3" t="s">
        <v>268</v>
      </c>
      <c r="AT283" s="163" t="s">
        <v>301</v>
      </c>
      <c r="AU283" s="163" t="s">
        <v>84</v>
      </c>
      <c r="AY283" s="14" t="s">
        <v>141</v>
      </c>
      <c r="BE283" s="164">
        <f t="shared" si="54"/>
        <v>0</v>
      </c>
      <c r="BF283" s="164">
        <f t="shared" si="55"/>
        <v>0</v>
      </c>
      <c r="BG283" s="164">
        <f t="shared" si="56"/>
        <v>0</v>
      </c>
      <c r="BH283" s="164">
        <f t="shared" si="57"/>
        <v>0</v>
      </c>
      <c r="BI283" s="164">
        <f t="shared" si="58"/>
        <v>0</v>
      </c>
      <c r="BJ283" s="14" t="s">
        <v>84</v>
      </c>
      <c r="BK283" s="164">
        <f t="shared" si="59"/>
        <v>0</v>
      </c>
      <c r="BL283" s="14" t="s">
        <v>205</v>
      </c>
      <c r="BM283" s="163" t="s">
        <v>738</v>
      </c>
    </row>
    <row r="284" spans="1:65" s="2" customFormat="1" ht="44.25" customHeight="1">
      <c r="A284" s="29"/>
      <c r="B284" s="150"/>
      <c r="C284" s="167" t="s">
        <v>739</v>
      </c>
      <c r="D284" s="167" t="s">
        <v>301</v>
      </c>
      <c r="E284" s="168" t="s">
        <v>740</v>
      </c>
      <c r="F284" s="169" t="s">
        <v>741</v>
      </c>
      <c r="G284" s="170" t="s">
        <v>157</v>
      </c>
      <c r="H284" s="171">
        <v>1</v>
      </c>
      <c r="I284" s="172"/>
      <c r="J284" s="173">
        <f t="shared" si="50"/>
        <v>0</v>
      </c>
      <c r="K284" s="174"/>
      <c r="L284" s="175"/>
      <c r="M284" s="176" t="s">
        <v>1</v>
      </c>
      <c r="N284" s="177" t="s">
        <v>37</v>
      </c>
      <c r="O284" s="58"/>
      <c r="P284" s="161">
        <f t="shared" si="51"/>
        <v>0</v>
      </c>
      <c r="Q284" s="161">
        <v>0</v>
      </c>
      <c r="R284" s="161">
        <f t="shared" si="52"/>
        <v>0</v>
      </c>
      <c r="S284" s="161">
        <v>0</v>
      </c>
      <c r="T284" s="162">
        <f t="shared" si="5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3" t="s">
        <v>268</v>
      </c>
      <c r="AT284" s="163" t="s">
        <v>301</v>
      </c>
      <c r="AU284" s="163" t="s">
        <v>84</v>
      </c>
      <c r="AY284" s="14" t="s">
        <v>141</v>
      </c>
      <c r="BE284" s="164">
        <f t="shared" si="54"/>
        <v>0</v>
      </c>
      <c r="BF284" s="164">
        <f t="shared" si="55"/>
        <v>0</v>
      </c>
      <c r="BG284" s="164">
        <f t="shared" si="56"/>
        <v>0</v>
      </c>
      <c r="BH284" s="164">
        <f t="shared" si="57"/>
        <v>0</v>
      </c>
      <c r="BI284" s="164">
        <f t="shared" si="58"/>
        <v>0</v>
      </c>
      <c r="BJ284" s="14" t="s">
        <v>84</v>
      </c>
      <c r="BK284" s="164">
        <f t="shared" si="59"/>
        <v>0</v>
      </c>
      <c r="BL284" s="14" t="s">
        <v>205</v>
      </c>
      <c r="BM284" s="163" t="s">
        <v>742</v>
      </c>
    </row>
    <row r="285" spans="1:65" s="2" customFormat="1" ht="44.25" customHeight="1">
      <c r="A285" s="29"/>
      <c r="B285" s="150"/>
      <c r="C285" s="167" t="s">
        <v>743</v>
      </c>
      <c r="D285" s="167" t="s">
        <v>301</v>
      </c>
      <c r="E285" s="168" t="s">
        <v>744</v>
      </c>
      <c r="F285" s="169" t="s">
        <v>745</v>
      </c>
      <c r="G285" s="170" t="s">
        <v>157</v>
      </c>
      <c r="H285" s="171">
        <v>1</v>
      </c>
      <c r="I285" s="172"/>
      <c r="J285" s="173">
        <f t="shared" si="50"/>
        <v>0</v>
      </c>
      <c r="K285" s="174"/>
      <c r="L285" s="175"/>
      <c r="M285" s="176" t="s">
        <v>1</v>
      </c>
      <c r="N285" s="177" t="s">
        <v>37</v>
      </c>
      <c r="O285" s="58"/>
      <c r="P285" s="161">
        <f t="shared" si="51"/>
        <v>0</v>
      </c>
      <c r="Q285" s="161">
        <v>0</v>
      </c>
      <c r="R285" s="161">
        <f t="shared" si="52"/>
        <v>0</v>
      </c>
      <c r="S285" s="161">
        <v>0</v>
      </c>
      <c r="T285" s="162">
        <f t="shared" si="5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3" t="s">
        <v>268</v>
      </c>
      <c r="AT285" s="163" t="s">
        <v>301</v>
      </c>
      <c r="AU285" s="163" t="s">
        <v>84</v>
      </c>
      <c r="AY285" s="14" t="s">
        <v>141</v>
      </c>
      <c r="BE285" s="164">
        <f t="shared" si="54"/>
        <v>0</v>
      </c>
      <c r="BF285" s="164">
        <f t="shared" si="55"/>
        <v>0</v>
      </c>
      <c r="BG285" s="164">
        <f t="shared" si="56"/>
        <v>0</v>
      </c>
      <c r="BH285" s="164">
        <f t="shared" si="57"/>
        <v>0</v>
      </c>
      <c r="BI285" s="164">
        <f t="shared" si="58"/>
        <v>0</v>
      </c>
      <c r="BJ285" s="14" t="s">
        <v>84</v>
      </c>
      <c r="BK285" s="164">
        <f t="shared" si="59"/>
        <v>0</v>
      </c>
      <c r="BL285" s="14" t="s">
        <v>205</v>
      </c>
      <c r="BM285" s="163" t="s">
        <v>746</v>
      </c>
    </row>
    <row r="286" spans="1:65" s="2" customFormat="1" ht="16.5" customHeight="1">
      <c r="A286" s="29"/>
      <c r="B286" s="150"/>
      <c r="C286" s="151" t="s">
        <v>747</v>
      </c>
      <c r="D286" s="151" t="s">
        <v>142</v>
      </c>
      <c r="E286" s="152" t="s">
        <v>748</v>
      </c>
      <c r="F286" s="153" t="s">
        <v>749</v>
      </c>
      <c r="G286" s="154" t="s">
        <v>332</v>
      </c>
      <c r="H286" s="155">
        <v>1</v>
      </c>
      <c r="I286" s="156"/>
      <c r="J286" s="157">
        <f t="shared" si="50"/>
        <v>0</v>
      </c>
      <c r="K286" s="158"/>
      <c r="L286" s="30"/>
      <c r="M286" s="159" t="s">
        <v>1</v>
      </c>
      <c r="N286" s="160" t="s">
        <v>37</v>
      </c>
      <c r="O286" s="58"/>
      <c r="P286" s="161">
        <f t="shared" si="51"/>
        <v>0</v>
      </c>
      <c r="Q286" s="161">
        <v>0</v>
      </c>
      <c r="R286" s="161">
        <f t="shared" si="52"/>
        <v>0</v>
      </c>
      <c r="S286" s="161">
        <v>0</v>
      </c>
      <c r="T286" s="162">
        <f t="shared" si="5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3" t="s">
        <v>205</v>
      </c>
      <c r="AT286" s="163" t="s">
        <v>142</v>
      </c>
      <c r="AU286" s="163" t="s">
        <v>84</v>
      </c>
      <c r="AY286" s="14" t="s">
        <v>141</v>
      </c>
      <c r="BE286" s="164">
        <f t="shared" si="54"/>
        <v>0</v>
      </c>
      <c r="BF286" s="164">
        <f t="shared" si="55"/>
        <v>0</v>
      </c>
      <c r="BG286" s="164">
        <f t="shared" si="56"/>
        <v>0</v>
      </c>
      <c r="BH286" s="164">
        <f t="shared" si="57"/>
        <v>0</v>
      </c>
      <c r="BI286" s="164">
        <f t="shared" si="58"/>
        <v>0</v>
      </c>
      <c r="BJ286" s="14" t="s">
        <v>84</v>
      </c>
      <c r="BK286" s="164">
        <f t="shared" si="59"/>
        <v>0</v>
      </c>
      <c r="BL286" s="14" t="s">
        <v>205</v>
      </c>
      <c r="BM286" s="163" t="s">
        <v>750</v>
      </c>
    </row>
    <row r="287" spans="1:65" s="2" customFormat="1" ht="33" customHeight="1">
      <c r="A287" s="29"/>
      <c r="B287" s="150"/>
      <c r="C287" s="167" t="s">
        <v>751</v>
      </c>
      <c r="D287" s="167" t="s">
        <v>301</v>
      </c>
      <c r="E287" s="168" t="s">
        <v>752</v>
      </c>
      <c r="F287" s="169" t="s">
        <v>753</v>
      </c>
      <c r="G287" s="170" t="s">
        <v>483</v>
      </c>
      <c r="H287" s="171">
        <v>1</v>
      </c>
      <c r="I287" s="172"/>
      <c r="J287" s="173">
        <f t="shared" si="50"/>
        <v>0</v>
      </c>
      <c r="K287" s="174"/>
      <c r="L287" s="175"/>
      <c r="M287" s="176" t="s">
        <v>1</v>
      </c>
      <c r="N287" s="177" t="s">
        <v>37</v>
      </c>
      <c r="O287" s="58"/>
      <c r="P287" s="161">
        <f t="shared" si="51"/>
        <v>0</v>
      </c>
      <c r="Q287" s="161">
        <v>0</v>
      </c>
      <c r="R287" s="161">
        <f t="shared" si="52"/>
        <v>0</v>
      </c>
      <c r="S287" s="161">
        <v>0</v>
      </c>
      <c r="T287" s="162">
        <f t="shared" si="5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3" t="s">
        <v>268</v>
      </c>
      <c r="AT287" s="163" t="s">
        <v>301</v>
      </c>
      <c r="AU287" s="163" t="s">
        <v>84</v>
      </c>
      <c r="AY287" s="14" t="s">
        <v>141</v>
      </c>
      <c r="BE287" s="164">
        <f t="shared" si="54"/>
        <v>0</v>
      </c>
      <c r="BF287" s="164">
        <f t="shared" si="55"/>
        <v>0</v>
      </c>
      <c r="BG287" s="164">
        <f t="shared" si="56"/>
        <v>0</v>
      </c>
      <c r="BH287" s="164">
        <f t="shared" si="57"/>
        <v>0</v>
      </c>
      <c r="BI287" s="164">
        <f t="shared" si="58"/>
        <v>0</v>
      </c>
      <c r="BJ287" s="14" t="s">
        <v>84</v>
      </c>
      <c r="BK287" s="164">
        <f t="shared" si="59"/>
        <v>0</v>
      </c>
      <c r="BL287" s="14" t="s">
        <v>205</v>
      </c>
      <c r="BM287" s="163" t="s">
        <v>754</v>
      </c>
    </row>
    <row r="288" spans="1:65" s="2" customFormat="1" ht="16.5" customHeight="1">
      <c r="A288" s="29"/>
      <c r="B288" s="150"/>
      <c r="C288" s="151" t="s">
        <v>755</v>
      </c>
      <c r="D288" s="151" t="s">
        <v>142</v>
      </c>
      <c r="E288" s="152" t="s">
        <v>756</v>
      </c>
      <c r="F288" s="153" t="s">
        <v>757</v>
      </c>
      <c r="G288" s="154" t="s">
        <v>332</v>
      </c>
      <c r="H288" s="155">
        <v>1</v>
      </c>
      <c r="I288" s="156"/>
      <c r="J288" s="157">
        <f t="shared" si="50"/>
        <v>0</v>
      </c>
      <c r="K288" s="158"/>
      <c r="L288" s="30"/>
      <c r="M288" s="159" t="s">
        <v>1</v>
      </c>
      <c r="N288" s="160" t="s">
        <v>37</v>
      </c>
      <c r="O288" s="58"/>
      <c r="P288" s="161">
        <f t="shared" si="51"/>
        <v>0</v>
      </c>
      <c r="Q288" s="161">
        <v>0</v>
      </c>
      <c r="R288" s="161">
        <f t="shared" si="52"/>
        <v>0</v>
      </c>
      <c r="S288" s="161">
        <v>0</v>
      </c>
      <c r="T288" s="162">
        <f t="shared" si="5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3" t="s">
        <v>205</v>
      </c>
      <c r="AT288" s="163" t="s">
        <v>142</v>
      </c>
      <c r="AU288" s="163" t="s">
        <v>84</v>
      </c>
      <c r="AY288" s="14" t="s">
        <v>141</v>
      </c>
      <c r="BE288" s="164">
        <f t="shared" si="54"/>
        <v>0</v>
      </c>
      <c r="BF288" s="164">
        <f t="shared" si="55"/>
        <v>0</v>
      </c>
      <c r="BG288" s="164">
        <f t="shared" si="56"/>
        <v>0</v>
      </c>
      <c r="BH288" s="164">
        <f t="shared" si="57"/>
        <v>0</v>
      </c>
      <c r="BI288" s="164">
        <f t="shared" si="58"/>
        <v>0</v>
      </c>
      <c r="BJ288" s="14" t="s">
        <v>84</v>
      </c>
      <c r="BK288" s="164">
        <f t="shared" si="59"/>
        <v>0</v>
      </c>
      <c r="BL288" s="14" t="s">
        <v>205</v>
      </c>
      <c r="BM288" s="163" t="s">
        <v>758</v>
      </c>
    </row>
    <row r="289" spans="1:65" s="2" customFormat="1" ht="24.2" customHeight="1">
      <c r="A289" s="29"/>
      <c r="B289" s="150"/>
      <c r="C289" s="167" t="s">
        <v>759</v>
      </c>
      <c r="D289" s="167" t="s">
        <v>301</v>
      </c>
      <c r="E289" s="168" t="s">
        <v>760</v>
      </c>
      <c r="F289" s="169" t="s">
        <v>761</v>
      </c>
      <c r="G289" s="170" t="s">
        <v>157</v>
      </c>
      <c r="H289" s="171">
        <v>1</v>
      </c>
      <c r="I289" s="172"/>
      <c r="J289" s="173">
        <f t="shared" si="50"/>
        <v>0</v>
      </c>
      <c r="K289" s="174"/>
      <c r="L289" s="175"/>
      <c r="M289" s="176" t="s">
        <v>1</v>
      </c>
      <c r="N289" s="177" t="s">
        <v>37</v>
      </c>
      <c r="O289" s="58"/>
      <c r="P289" s="161">
        <f t="shared" si="51"/>
        <v>0</v>
      </c>
      <c r="Q289" s="161">
        <v>0</v>
      </c>
      <c r="R289" s="161">
        <f t="shared" si="52"/>
        <v>0</v>
      </c>
      <c r="S289" s="161">
        <v>0</v>
      </c>
      <c r="T289" s="162">
        <f t="shared" si="5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3" t="s">
        <v>268</v>
      </c>
      <c r="AT289" s="163" t="s">
        <v>301</v>
      </c>
      <c r="AU289" s="163" t="s">
        <v>84</v>
      </c>
      <c r="AY289" s="14" t="s">
        <v>141</v>
      </c>
      <c r="BE289" s="164">
        <f t="shared" si="54"/>
        <v>0</v>
      </c>
      <c r="BF289" s="164">
        <f t="shared" si="55"/>
        <v>0</v>
      </c>
      <c r="BG289" s="164">
        <f t="shared" si="56"/>
        <v>0</v>
      </c>
      <c r="BH289" s="164">
        <f t="shared" si="57"/>
        <v>0</v>
      </c>
      <c r="BI289" s="164">
        <f t="shared" si="58"/>
        <v>0</v>
      </c>
      <c r="BJ289" s="14" t="s">
        <v>84</v>
      </c>
      <c r="BK289" s="164">
        <f t="shared" si="59"/>
        <v>0</v>
      </c>
      <c r="BL289" s="14" t="s">
        <v>205</v>
      </c>
      <c r="BM289" s="163" t="s">
        <v>762</v>
      </c>
    </row>
    <row r="290" spans="1:65" s="2" customFormat="1" ht="16.5" customHeight="1">
      <c r="A290" s="29"/>
      <c r="B290" s="150"/>
      <c r="C290" s="151" t="s">
        <v>763</v>
      </c>
      <c r="D290" s="151" t="s">
        <v>142</v>
      </c>
      <c r="E290" s="152" t="s">
        <v>764</v>
      </c>
      <c r="F290" s="153" t="s">
        <v>765</v>
      </c>
      <c r="G290" s="154" t="s">
        <v>157</v>
      </c>
      <c r="H290" s="155">
        <v>1</v>
      </c>
      <c r="I290" s="156"/>
      <c r="J290" s="157">
        <f t="shared" si="50"/>
        <v>0</v>
      </c>
      <c r="K290" s="158"/>
      <c r="L290" s="30"/>
      <c r="M290" s="159" t="s">
        <v>1</v>
      </c>
      <c r="N290" s="160" t="s">
        <v>37</v>
      </c>
      <c r="O290" s="58"/>
      <c r="P290" s="161">
        <f t="shared" si="51"/>
        <v>0</v>
      </c>
      <c r="Q290" s="161">
        <v>0</v>
      </c>
      <c r="R290" s="161">
        <f t="shared" si="52"/>
        <v>0</v>
      </c>
      <c r="S290" s="161">
        <v>0</v>
      </c>
      <c r="T290" s="162">
        <f t="shared" si="5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3" t="s">
        <v>205</v>
      </c>
      <c r="AT290" s="163" t="s">
        <v>142</v>
      </c>
      <c r="AU290" s="163" t="s">
        <v>84</v>
      </c>
      <c r="AY290" s="14" t="s">
        <v>141</v>
      </c>
      <c r="BE290" s="164">
        <f t="shared" si="54"/>
        <v>0</v>
      </c>
      <c r="BF290" s="164">
        <f t="shared" si="55"/>
        <v>0</v>
      </c>
      <c r="BG290" s="164">
        <f t="shared" si="56"/>
        <v>0</v>
      </c>
      <c r="BH290" s="164">
        <f t="shared" si="57"/>
        <v>0</v>
      </c>
      <c r="BI290" s="164">
        <f t="shared" si="58"/>
        <v>0</v>
      </c>
      <c r="BJ290" s="14" t="s">
        <v>84</v>
      </c>
      <c r="BK290" s="164">
        <f t="shared" si="59"/>
        <v>0</v>
      </c>
      <c r="BL290" s="14" t="s">
        <v>205</v>
      </c>
      <c r="BM290" s="163" t="s">
        <v>766</v>
      </c>
    </row>
    <row r="291" spans="1:65" s="2" customFormat="1" ht="37.9" customHeight="1">
      <c r="A291" s="29"/>
      <c r="B291" s="150"/>
      <c r="C291" s="167" t="s">
        <v>767</v>
      </c>
      <c r="D291" s="167" t="s">
        <v>301</v>
      </c>
      <c r="E291" s="168" t="s">
        <v>768</v>
      </c>
      <c r="F291" s="169" t="s">
        <v>769</v>
      </c>
      <c r="G291" s="170" t="s">
        <v>157</v>
      </c>
      <c r="H291" s="171">
        <v>1</v>
      </c>
      <c r="I291" s="172"/>
      <c r="J291" s="173">
        <f t="shared" si="50"/>
        <v>0</v>
      </c>
      <c r="K291" s="174"/>
      <c r="L291" s="175"/>
      <c r="M291" s="176" t="s">
        <v>1</v>
      </c>
      <c r="N291" s="177" t="s">
        <v>37</v>
      </c>
      <c r="O291" s="58"/>
      <c r="P291" s="161">
        <f t="shared" si="51"/>
        <v>0</v>
      </c>
      <c r="Q291" s="161">
        <v>0</v>
      </c>
      <c r="R291" s="161">
        <f t="shared" si="52"/>
        <v>0</v>
      </c>
      <c r="S291" s="161">
        <v>0</v>
      </c>
      <c r="T291" s="162">
        <f t="shared" si="5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3" t="s">
        <v>268</v>
      </c>
      <c r="AT291" s="163" t="s">
        <v>301</v>
      </c>
      <c r="AU291" s="163" t="s">
        <v>84</v>
      </c>
      <c r="AY291" s="14" t="s">
        <v>141</v>
      </c>
      <c r="BE291" s="164">
        <f t="shared" si="54"/>
        <v>0</v>
      </c>
      <c r="BF291" s="164">
        <f t="shared" si="55"/>
        <v>0</v>
      </c>
      <c r="BG291" s="164">
        <f t="shared" si="56"/>
        <v>0</v>
      </c>
      <c r="BH291" s="164">
        <f t="shared" si="57"/>
        <v>0</v>
      </c>
      <c r="BI291" s="164">
        <f t="shared" si="58"/>
        <v>0</v>
      </c>
      <c r="BJ291" s="14" t="s">
        <v>84</v>
      </c>
      <c r="BK291" s="164">
        <f t="shared" si="59"/>
        <v>0</v>
      </c>
      <c r="BL291" s="14" t="s">
        <v>205</v>
      </c>
      <c r="BM291" s="163" t="s">
        <v>770</v>
      </c>
    </row>
    <row r="292" spans="1:65" s="2" customFormat="1" ht="16.5" customHeight="1">
      <c r="A292" s="29"/>
      <c r="B292" s="150"/>
      <c r="C292" s="151" t="s">
        <v>771</v>
      </c>
      <c r="D292" s="151" t="s">
        <v>142</v>
      </c>
      <c r="E292" s="152" t="s">
        <v>772</v>
      </c>
      <c r="F292" s="153" t="s">
        <v>773</v>
      </c>
      <c r="G292" s="154" t="s">
        <v>157</v>
      </c>
      <c r="H292" s="155">
        <v>1</v>
      </c>
      <c r="I292" s="156"/>
      <c r="J292" s="157">
        <f t="shared" si="50"/>
        <v>0</v>
      </c>
      <c r="K292" s="158"/>
      <c r="L292" s="30"/>
      <c r="M292" s="159" t="s">
        <v>1</v>
      </c>
      <c r="N292" s="160" t="s">
        <v>37</v>
      </c>
      <c r="O292" s="58"/>
      <c r="P292" s="161">
        <f t="shared" si="51"/>
        <v>0</v>
      </c>
      <c r="Q292" s="161">
        <v>0</v>
      </c>
      <c r="R292" s="161">
        <f t="shared" si="52"/>
        <v>0</v>
      </c>
      <c r="S292" s="161">
        <v>0</v>
      </c>
      <c r="T292" s="162">
        <f t="shared" si="5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3" t="s">
        <v>205</v>
      </c>
      <c r="AT292" s="163" t="s">
        <v>142</v>
      </c>
      <c r="AU292" s="163" t="s">
        <v>84</v>
      </c>
      <c r="AY292" s="14" t="s">
        <v>141</v>
      </c>
      <c r="BE292" s="164">
        <f t="shared" si="54"/>
        <v>0</v>
      </c>
      <c r="BF292" s="164">
        <f t="shared" si="55"/>
        <v>0</v>
      </c>
      <c r="BG292" s="164">
        <f t="shared" si="56"/>
        <v>0</v>
      </c>
      <c r="BH292" s="164">
        <f t="shared" si="57"/>
        <v>0</v>
      </c>
      <c r="BI292" s="164">
        <f t="shared" si="58"/>
        <v>0</v>
      </c>
      <c r="BJ292" s="14" t="s">
        <v>84</v>
      </c>
      <c r="BK292" s="164">
        <f t="shared" si="59"/>
        <v>0</v>
      </c>
      <c r="BL292" s="14" t="s">
        <v>205</v>
      </c>
      <c r="BM292" s="163" t="s">
        <v>774</v>
      </c>
    </row>
    <row r="293" spans="1:65" s="2" customFormat="1" ht="16.5" customHeight="1">
      <c r="A293" s="29"/>
      <c r="B293" s="150"/>
      <c r="C293" s="167" t="s">
        <v>775</v>
      </c>
      <c r="D293" s="167" t="s">
        <v>301</v>
      </c>
      <c r="E293" s="168" t="s">
        <v>776</v>
      </c>
      <c r="F293" s="169" t="s">
        <v>777</v>
      </c>
      <c r="G293" s="170" t="s">
        <v>483</v>
      </c>
      <c r="H293" s="171">
        <v>1</v>
      </c>
      <c r="I293" s="172"/>
      <c r="J293" s="173">
        <f t="shared" si="50"/>
        <v>0</v>
      </c>
      <c r="K293" s="174"/>
      <c r="L293" s="175"/>
      <c r="M293" s="176" t="s">
        <v>1</v>
      </c>
      <c r="N293" s="177" t="s">
        <v>37</v>
      </c>
      <c r="O293" s="58"/>
      <c r="P293" s="161">
        <f t="shared" si="51"/>
        <v>0</v>
      </c>
      <c r="Q293" s="161">
        <v>0</v>
      </c>
      <c r="R293" s="161">
        <f t="shared" si="52"/>
        <v>0</v>
      </c>
      <c r="S293" s="161">
        <v>0</v>
      </c>
      <c r="T293" s="162">
        <f t="shared" si="5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3" t="s">
        <v>268</v>
      </c>
      <c r="AT293" s="163" t="s">
        <v>301</v>
      </c>
      <c r="AU293" s="163" t="s">
        <v>84</v>
      </c>
      <c r="AY293" s="14" t="s">
        <v>141</v>
      </c>
      <c r="BE293" s="164">
        <f t="shared" si="54"/>
        <v>0</v>
      </c>
      <c r="BF293" s="164">
        <f t="shared" si="55"/>
        <v>0</v>
      </c>
      <c r="BG293" s="164">
        <f t="shared" si="56"/>
        <v>0</v>
      </c>
      <c r="BH293" s="164">
        <f t="shared" si="57"/>
        <v>0</v>
      </c>
      <c r="BI293" s="164">
        <f t="shared" si="58"/>
        <v>0</v>
      </c>
      <c r="BJ293" s="14" t="s">
        <v>84</v>
      </c>
      <c r="BK293" s="164">
        <f t="shared" si="59"/>
        <v>0</v>
      </c>
      <c r="BL293" s="14" t="s">
        <v>205</v>
      </c>
      <c r="BM293" s="163" t="s">
        <v>778</v>
      </c>
    </row>
    <row r="294" spans="1:65" s="2" customFormat="1" ht="16.5" customHeight="1">
      <c r="A294" s="29"/>
      <c r="B294" s="150"/>
      <c r="C294" s="151" t="s">
        <v>779</v>
      </c>
      <c r="D294" s="151" t="s">
        <v>142</v>
      </c>
      <c r="E294" s="152" t="s">
        <v>780</v>
      </c>
      <c r="F294" s="153" t="s">
        <v>781</v>
      </c>
      <c r="G294" s="154" t="s">
        <v>483</v>
      </c>
      <c r="H294" s="155">
        <v>1</v>
      </c>
      <c r="I294" s="156"/>
      <c r="J294" s="157">
        <f t="shared" si="50"/>
        <v>0</v>
      </c>
      <c r="K294" s="158"/>
      <c r="L294" s="30"/>
      <c r="M294" s="159" t="s">
        <v>1</v>
      </c>
      <c r="N294" s="160" t="s">
        <v>37</v>
      </c>
      <c r="O294" s="58"/>
      <c r="P294" s="161">
        <f t="shared" si="51"/>
        <v>0</v>
      </c>
      <c r="Q294" s="161">
        <v>0</v>
      </c>
      <c r="R294" s="161">
        <f t="shared" si="52"/>
        <v>0</v>
      </c>
      <c r="S294" s="161">
        <v>0</v>
      </c>
      <c r="T294" s="162">
        <f t="shared" si="5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3" t="s">
        <v>205</v>
      </c>
      <c r="AT294" s="163" t="s">
        <v>142</v>
      </c>
      <c r="AU294" s="163" t="s">
        <v>84</v>
      </c>
      <c r="AY294" s="14" t="s">
        <v>141</v>
      </c>
      <c r="BE294" s="164">
        <f t="shared" si="54"/>
        <v>0</v>
      </c>
      <c r="BF294" s="164">
        <f t="shared" si="55"/>
        <v>0</v>
      </c>
      <c r="BG294" s="164">
        <f t="shared" si="56"/>
        <v>0</v>
      </c>
      <c r="BH294" s="164">
        <f t="shared" si="57"/>
        <v>0</v>
      </c>
      <c r="BI294" s="164">
        <f t="shared" si="58"/>
        <v>0</v>
      </c>
      <c r="BJ294" s="14" t="s">
        <v>84</v>
      </c>
      <c r="BK294" s="164">
        <f t="shared" si="59"/>
        <v>0</v>
      </c>
      <c r="BL294" s="14" t="s">
        <v>205</v>
      </c>
      <c r="BM294" s="163" t="s">
        <v>782</v>
      </c>
    </row>
    <row r="295" spans="1:65" s="2" customFormat="1" ht="16.5" customHeight="1">
      <c r="A295" s="29"/>
      <c r="B295" s="150"/>
      <c r="C295" s="167" t="s">
        <v>783</v>
      </c>
      <c r="D295" s="167" t="s">
        <v>301</v>
      </c>
      <c r="E295" s="168" t="s">
        <v>784</v>
      </c>
      <c r="F295" s="169" t="s">
        <v>785</v>
      </c>
      <c r="G295" s="170" t="s">
        <v>483</v>
      </c>
      <c r="H295" s="171">
        <v>1</v>
      </c>
      <c r="I295" s="172"/>
      <c r="J295" s="173">
        <f t="shared" si="50"/>
        <v>0</v>
      </c>
      <c r="K295" s="174"/>
      <c r="L295" s="175"/>
      <c r="M295" s="176" t="s">
        <v>1</v>
      </c>
      <c r="N295" s="177" t="s">
        <v>37</v>
      </c>
      <c r="O295" s="58"/>
      <c r="P295" s="161">
        <f t="shared" si="51"/>
        <v>0</v>
      </c>
      <c r="Q295" s="161">
        <v>0</v>
      </c>
      <c r="R295" s="161">
        <f t="shared" si="52"/>
        <v>0</v>
      </c>
      <c r="S295" s="161">
        <v>0</v>
      </c>
      <c r="T295" s="162">
        <f t="shared" si="5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3" t="s">
        <v>268</v>
      </c>
      <c r="AT295" s="163" t="s">
        <v>301</v>
      </c>
      <c r="AU295" s="163" t="s">
        <v>84</v>
      </c>
      <c r="AY295" s="14" t="s">
        <v>141</v>
      </c>
      <c r="BE295" s="164">
        <f t="shared" si="54"/>
        <v>0</v>
      </c>
      <c r="BF295" s="164">
        <f t="shared" si="55"/>
        <v>0</v>
      </c>
      <c r="BG295" s="164">
        <f t="shared" si="56"/>
        <v>0</v>
      </c>
      <c r="BH295" s="164">
        <f t="shared" si="57"/>
        <v>0</v>
      </c>
      <c r="BI295" s="164">
        <f t="shared" si="58"/>
        <v>0</v>
      </c>
      <c r="BJ295" s="14" t="s">
        <v>84</v>
      </c>
      <c r="BK295" s="164">
        <f t="shared" si="59"/>
        <v>0</v>
      </c>
      <c r="BL295" s="14" t="s">
        <v>205</v>
      </c>
      <c r="BM295" s="163" t="s">
        <v>786</v>
      </c>
    </row>
    <row r="296" spans="1:65" s="2" customFormat="1" ht="16.5" customHeight="1">
      <c r="A296" s="29"/>
      <c r="B296" s="150"/>
      <c r="C296" s="151" t="s">
        <v>787</v>
      </c>
      <c r="D296" s="151" t="s">
        <v>142</v>
      </c>
      <c r="E296" s="152" t="s">
        <v>788</v>
      </c>
      <c r="F296" s="153" t="s">
        <v>789</v>
      </c>
      <c r="G296" s="154" t="s">
        <v>483</v>
      </c>
      <c r="H296" s="155">
        <v>1</v>
      </c>
      <c r="I296" s="156"/>
      <c r="J296" s="157">
        <f t="shared" si="50"/>
        <v>0</v>
      </c>
      <c r="K296" s="158"/>
      <c r="L296" s="30"/>
      <c r="M296" s="159" t="s">
        <v>1</v>
      </c>
      <c r="N296" s="160" t="s">
        <v>37</v>
      </c>
      <c r="O296" s="58"/>
      <c r="P296" s="161">
        <f t="shared" si="51"/>
        <v>0</v>
      </c>
      <c r="Q296" s="161">
        <v>0</v>
      </c>
      <c r="R296" s="161">
        <f t="shared" si="52"/>
        <v>0</v>
      </c>
      <c r="S296" s="161">
        <v>0</v>
      </c>
      <c r="T296" s="162">
        <f t="shared" si="5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3" t="s">
        <v>205</v>
      </c>
      <c r="AT296" s="163" t="s">
        <v>142</v>
      </c>
      <c r="AU296" s="163" t="s">
        <v>84</v>
      </c>
      <c r="AY296" s="14" t="s">
        <v>141</v>
      </c>
      <c r="BE296" s="164">
        <f t="shared" si="54"/>
        <v>0</v>
      </c>
      <c r="BF296" s="164">
        <f t="shared" si="55"/>
        <v>0</v>
      </c>
      <c r="BG296" s="164">
        <f t="shared" si="56"/>
        <v>0</v>
      </c>
      <c r="BH296" s="164">
        <f t="shared" si="57"/>
        <v>0</v>
      </c>
      <c r="BI296" s="164">
        <f t="shared" si="58"/>
        <v>0</v>
      </c>
      <c r="BJ296" s="14" t="s">
        <v>84</v>
      </c>
      <c r="BK296" s="164">
        <f t="shared" si="59"/>
        <v>0</v>
      </c>
      <c r="BL296" s="14" t="s">
        <v>205</v>
      </c>
      <c r="BM296" s="163" t="s">
        <v>790</v>
      </c>
    </row>
    <row r="297" spans="1:65" s="2" customFormat="1" ht="21.75" customHeight="1">
      <c r="A297" s="29"/>
      <c r="B297" s="150"/>
      <c r="C297" s="151" t="s">
        <v>791</v>
      </c>
      <c r="D297" s="151" t="s">
        <v>142</v>
      </c>
      <c r="E297" s="152" t="s">
        <v>792</v>
      </c>
      <c r="F297" s="153" t="s">
        <v>793</v>
      </c>
      <c r="G297" s="154" t="s">
        <v>187</v>
      </c>
      <c r="H297" s="155">
        <v>0.88</v>
      </c>
      <c r="I297" s="156"/>
      <c r="J297" s="157">
        <f t="shared" si="50"/>
        <v>0</v>
      </c>
      <c r="K297" s="158"/>
      <c r="L297" s="30"/>
      <c r="M297" s="159" t="s">
        <v>1</v>
      </c>
      <c r="N297" s="160" t="s">
        <v>37</v>
      </c>
      <c r="O297" s="58"/>
      <c r="P297" s="161">
        <f t="shared" si="51"/>
        <v>0</v>
      </c>
      <c r="Q297" s="161">
        <v>0</v>
      </c>
      <c r="R297" s="161">
        <f t="shared" si="52"/>
        <v>0</v>
      </c>
      <c r="S297" s="161">
        <v>0</v>
      </c>
      <c r="T297" s="162">
        <f t="shared" si="5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3" t="s">
        <v>205</v>
      </c>
      <c r="AT297" s="163" t="s">
        <v>142</v>
      </c>
      <c r="AU297" s="163" t="s">
        <v>84</v>
      </c>
      <c r="AY297" s="14" t="s">
        <v>141</v>
      </c>
      <c r="BE297" s="164">
        <f t="shared" si="54"/>
        <v>0</v>
      </c>
      <c r="BF297" s="164">
        <f t="shared" si="55"/>
        <v>0</v>
      </c>
      <c r="BG297" s="164">
        <f t="shared" si="56"/>
        <v>0</v>
      </c>
      <c r="BH297" s="164">
        <f t="shared" si="57"/>
        <v>0</v>
      </c>
      <c r="BI297" s="164">
        <f t="shared" si="58"/>
        <v>0</v>
      </c>
      <c r="BJ297" s="14" t="s">
        <v>84</v>
      </c>
      <c r="BK297" s="164">
        <f t="shared" si="59"/>
        <v>0</v>
      </c>
      <c r="BL297" s="14" t="s">
        <v>205</v>
      </c>
      <c r="BM297" s="163" t="s">
        <v>794</v>
      </c>
    </row>
    <row r="298" spans="1:65" s="12" customFormat="1" ht="22.9" customHeight="1">
      <c r="B298" s="139"/>
      <c r="D298" s="140" t="s">
        <v>70</v>
      </c>
      <c r="E298" s="165" t="s">
        <v>795</v>
      </c>
      <c r="F298" s="165" t="s">
        <v>796</v>
      </c>
      <c r="I298" s="142"/>
      <c r="J298" s="166">
        <f>BK298</f>
        <v>0</v>
      </c>
      <c r="L298" s="139"/>
      <c r="M298" s="144"/>
      <c r="N298" s="145"/>
      <c r="O298" s="145"/>
      <c r="P298" s="146">
        <f>SUM(P299:P329)</f>
        <v>0</v>
      </c>
      <c r="Q298" s="145"/>
      <c r="R298" s="146">
        <f>SUM(R299:R329)</f>
        <v>0</v>
      </c>
      <c r="S298" s="145"/>
      <c r="T298" s="147">
        <f>SUM(T299:T329)</f>
        <v>0</v>
      </c>
      <c r="AR298" s="140" t="s">
        <v>84</v>
      </c>
      <c r="AT298" s="148" t="s">
        <v>70</v>
      </c>
      <c r="AU298" s="148" t="s">
        <v>78</v>
      </c>
      <c r="AY298" s="140" t="s">
        <v>141</v>
      </c>
      <c r="BK298" s="149">
        <f>SUM(BK299:BK329)</f>
        <v>0</v>
      </c>
    </row>
    <row r="299" spans="1:65" s="2" customFormat="1" ht="16.5" customHeight="1">
      <c r="A299" s="29"/>
      <c r="B299" s="150"/>
      <c r="C299" s="151" t="s">
        <v>797</v>
      </c>
      <c r="D299" s="151" t="s">
        <v>142</v>
      </c>
      <c r="E299" s="152" t="s">
        <v>798</v>
      </c>
      <c r="F299" s="153" t="s">
        <v>799</v>
      </c>
      <c r="G299" s="154" t="s">
        <v>483</v>
      </c>
      <c r="H299" s="155">
        <v>2</v>
      </c>
      <c r="I299" s="156"/>
      <c r="J299" s="157">
        <f t="shared" ref="J299:J329" si="60">ROUND(I299*H299,2)</f>
        <v>0</v>
      </c>
      <c r="K299" s="158"/>
      <c r="L299" s="30"/>
      <c r="M299" s="159" t="s">
        <v>1</v>
      </c>
      <c r="N299" s="160" t="s">
        <v>37</v>
      </c>
      <c r="O299" s="58"/>
      <c r="P299" s="161">
        <f t="shared" ref="P299:P329" si="61">O299*H299</f>
        <v>0</v>
      </c>
      <c r="Q299" s="161">
        <v>0</v>
      </c>
      <c r="R299" s="161">
        <f t="shared" ref="R299:R329" si="62">Q299*H299</f>
        <v>0</v>
      </c>
      <c r="S299" s="161">
        <v>0</v>
      </c>
      <c r="T299" s="162">
        <f t="shared" ref="T299:T329" si="63"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3" t="s">
        <v>205</v>
      </c>
      <c r="AT299" s="163" t="s">
        <v>142</v>
      </c>
      <c r="AU299" s="163" t="s">
        <v>84</v>
      </c>
      <c r="AY299" s="14" t="s">
        <v>141</v>
      </c>
      <c r="BE299" s="164">
        <f t="shared" ref="BE299:BE329" si="64">IF(N299="základná",J299,0)</f>
        <v>0</v>
      </c>
      <c r="BF299" s="164">
        <f t="shared" ref="BF299:BF329" si="65">IF(N299="znížená",J299,0)</f>
        <v>0</v>
      </c>
      <c r="BG299" s="164">
        <f t="shared" ref="BG299:BG329" si="66">IF(N299="zákl. prenesená",J299,0)</f>
        <v>0</v>
      </c>
      <c r="BH299" s="164">
        <f t="shared" ref="BH299:BH329" si="67">IF(N299="zníž. prenesená",J299,0)</f>
        <v>0</v>
      </c>
      <c r="BI299" s="164">
        <f t="shared" ref="BI299:BI329" si="68">IF(N299="nulová",J299,0)</f>
        <v>0</v>
      </c>
      <c r="BJ299" s="14" t="s">
        <v>84</v>
      </c>
      <c r="BK299" s="164">
        <f t="shared" ref="BK299:BK329" si="69">ROUND(I299*H299,2)</f>
        <v>0</v>
      </c>
      <c r="BL299" s="14" t="s">
        <v>205</v>
      </c>
      <c r="BM299" s="163" t="s">
        <v>800</v>
      </c>
    </row>
    <row r="300" spans="1:65" s="2" customFormat="1" ht="16.5" customHeight="1">
      <c r="A300" s="29"/>
      <c r="B300" s="150"/>
      <c r="C300" s="167" t="s">
        <v>801</v>
      </c>
      <c r="D300" s="167" t="s">
        <v>301</v>
      </c>
      <c r="E300" s="168" t="s">
        <v>802</v>
      </c>
      <c r="F300" s="169" t="s">
        <v>803</v>
      </c>
      <c r="G300" s="170" t="s">
        <v>297</v>
      </c>
      <c r="H300" s="171">
        <v>1</v>
      </c>
      <c r="I300" s="172"/>
      <c r="J300" s="173">
        <f t="shared" si="60"/>
        <v>0</v>
      </c>
      <c r="K300" s="174"/>
      <c r="L300" s="175"/>
      <c r="M300" s="176" t="s">
        <v>1</v>
      </c>
      <c r="N300" s="177" t="s">
        <v>37</v>
      </c>
      <c r="O300" s="58"/>
      <c r="P300" s="161">
        <f t="shared" si="61"/>
        <v>0</v>
      </c>
      <c r="Q300" s="161">
        <v>0</v>
      </c>
      <c r="R300" s="161">
        <f t="shared" si="62"/>
        <v>0</v>
      </c>
      <c r="S300" s="161">
        <v>0</v>
      </c>
      <c r="T300" s="162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3" t="s">
        <v>268</v>
      </c>
      <c r="AT300" s="163" t="s">
        <v>301</v>
      </c>
      <c r="AU300" s="163" t="s">
        <v>84</v>
      </c>
      <c r="AY300" s="14" t="s">
        <v>141</v>
      </c>
      <c r="BE300" s="164">
        <f t="shared" si="64"/>
        <v>0</v>
      </c>
      <c r="BF300" s="164">
        <f t="shared" si="65"/>
        <v>0</v>
      </c>
      <c r="BG300" s="164">
        <f t="shared" si="66"/>
        <v>0</v>
      </c>
      <c r="BH300" s="164">
        <f t="shared" si="67"/>
        <v>0</v>
      </c>
      <c r="BI300" s="164">
        <f t="shared" si="68"/>
        <v>0</v>
      </c>
      <c r="BJ300" s="14" t="s">
        <v>84</v>
      </c>
      <c r="BK300" s="164">
        <f t="shared" si="69"/>
        <v>0</v>
      </c>
      <c r="BL300" s="14" t="s">
        <v>205</v>
      </c>
      <c r="BM300" s="163" t="s">
        <v>804</v>
      </c>
    </row>
    <row r="301" spans="1:65" s="2" customFormat="1" ht="24.2" customHeight="1">
      <c r="A301" s="29"/>
      <c r="B301" s="150"/>
      <c r="C301" s="151" t="s">
        <v>805</v>
      </c>
      <c r="D301" s="151" t="s">
        <v>142</v>
      </c>
      <c r="E301" s="152" t="s">
        <v>806</v>
      </c>
      <c r="F301" s="153" t="s">
        <v>807</v>
      </c>
      <c r="G301" s="154" t="s">
        <v>170</v>
      </c>
      <c r="H301" s="155">
        <v>12</v>
      </c>
      <c r="I301" s="156"/>
      <c r="J301" s="157">
        <f t="shared" si="60"/>
        <v>0</v>
      </c>
      <c r="K301" s="158"/>
      <c r="L301" s="30"/>
      <c r="M301" s="159" t="s">
        <v>1</v>
      </c>
      <c r="N301" s="160" t="s">
        <v>37</v>
      </c>
      <c r="O301" s="58"/>
      <c r="P301" s="161">
        <f t="shared" si="61"/>
        <v>0</v>
      </c>
      <c r="Q301" s="161">
        <v>0</v>
      </c>
      <c r="R301" s="161">
        <f t="shared" si="62"/>
        <v>0</v>
      </c>
      <c r="S301" s="161">
        <v>0</v>
      </c>
      <c r="T301" s="162">
        <f t="shared" si="6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3" t="s">
        <v>205</v>
      </c>
      <c r="AT301" s="163" t="s">
        <v>142</v>
      </c>
      <c r="AU301" s="163" t="s">
        <v>84</v>
      </c>
      <c r="AY301" s="14" t="s">
        <v>141</v>
      </c>
      <c r="BE301" s="164">
        <f t="shared" si="64"/>
        <v>0</v>
      </c>
      <c r="BF301" s="164">
        <f t="shared" si="65"/>
        <v>0</v>
      </c>
      <c r="BG301" s="164">
        <f t="shared" si="66"/>
        <v>0</v>
      </c>
      <c r="BH301" s="164">
        <f t="shared" si="67"/>
        <v>0</v>
      </c>
      <c r="BI301" s="164">
        <f t="shared" si="68"/>
        <v>0</v>
      </c>
      <c r="BJ301" s="14" t="s">
        <v>84</v>
      </c>
      <c r="BK301" s="164">
        <f t="shared" si="69"/>
        <v>0</v>
      </c>
      <c r="BL301" s="14" t="s">
        <v>205</v>
      </c>
      <c r="BM301" s="163" t="s">
        <v>808</v>
      </c>
    </row>
    <row r="302" spans="1:65" s="2" customFormat="1" ht="24.2" customHeight="1">
      <c r="A302" s="29"/>
      <c r="B302" s="150"/>
      <c r="C302" s="151" t="s">
        <v>809</v>
      </c>
      <c r="D302" s="151" t="s">
        <v>142</v>
      </c>
      <c r="E302" s="152" t="s">
        <v>810</v>
      </c>
      <c r="F302" s="153" t="s">
        <v>811</v>
      </c>
      <c r="G302" s="154" t="s">
        <v>170</v>
      </c>
      <c r="H302" s="155">
        <v>6</v>
      </c>
      <c r="I302" s="156"/>
      <c r="J302" s="157">
        <f t="shared" si="60"/>
        <v>0</v>
      </c>
      <c r="K302" s="158"/>
      <c r="L302" s="30"/>
      <c r="M302" s="159" t="s">
        <v>1</v>
      </c>
      <c r="N302" s="160" t="s">
        <v>37</v>
      </c>
      <c r="O302" s="58"/>
      <c r="P302" s="161">
        <f t="shared" si="61"/>
        <v>0</v>
      </c>
      <c r="Q302" s="161">
        <v>0</v>
      </c>
      <c r="R302" s="161">
        <f t="shared" si="62"/>
        <v>0</v>
      </c>
      <c r="S302" s="161">
        <v>0</v>
      </c>
      <c r="T302" s="162">
        <f t="shared" si="6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3" t="s">
        <v>205</v>
      </c>
      <c r="AT302" s="163" t="s">
        <v>142</v>
      </c>
      <c r="AU302" s="163" t="s">
        <v>84</v>
      </c>
      <c r="AY302" s="14" t="s">
        <v>141</v>
      </c>
      <c r="BE302" s="164">
        <f t="shared" si="64"/>
        <v>0</v>
      </c>
      <c r="BF302" s="164">
        <f t="shared" si="65"/>
        <v>0</v>
      </c>
      <c r="BG302" s="164">
        <f t="shared" si="66"/>
        <v>0</v>
      </c>
      <c r="BH302" s="164">
        <f t="shared" si="67"/>
        <v>0</v>
      </c>
      <c r="BI302" s="164">
        <f t="shared" si="68"/>
        <v>0</v>
      </c>
      <c r="BJ302" s="14" t="s">
        <v>84</v>
      </c>
      <c r="BK302" s="164">
        <f t="shared" si="69"/>
        <v>0</v>
      </c>
      <c r="BL302" s="14" t="s">
        <v>205</v>
      </c>
      <c r="BM302" s="163" t="s">
        <v>812</v>
      </c>
    </row>
    <row r="303" spans="1:65" s="2" customFormat="1" ht="24.2" customHeight="1">
      <c r="A303" s="29"/>
      <c r="B303" s="150"/>
      <c r="C303" s="151" t="s">
        <v>813</v>
      </c>
      <c r="D303" s="151" t="s">
        <v>142</v>
      </c>
      <c r="E303" s="152" t="s">
        <v>814</v>
      </c>
      <c r="F303" s="153" t="s">
        <v>815</v>
      </c>
      <c r="G303" s="154" t="s">
        <v>170</v>
      </c>
      <c r="H303" s="155">
        <v>12</v>
      </c>
      <c r="I303" s="156"/>
      <c r="J303" s="157">
        <f t="shared" si="60"/>
        <v>0</v>
      </c>
      <c r="K303" s="158"/>
      <c r="L303" s="30"/>
      <c r="M303" s="159" t="s">
        <v>1</v>
      </c>
      <c r="N303" s="160" t="s">
        <v>37</v>
      </c>
      <c r="O303" s="58"/>
      <c r="P303" s="161">
        <f t="shared" si="61"/>
        <v>0</v>
      </c>
      <c r="Q303" s="161">
        <v>0</v>
      </c>
      <c r="R303" s="161">
        <f t="shared" si="62"/>
        <v>0</v>
      </c>
      <c r="S303" s="161">
        <v>0</v>
      </c>
      <c r="T303" s="162">
        <f t="shared" si="6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3" t="s">
        <v>205</v>
      </c>
      <c r="AT303" s="163" t="s">
        <v>142</v>
      </c>
      <c r="AU303" s="163" t="s">
        <v>84</v>
      </c>
      <c r="AY303" s="14" t="s">
        <v>141</v>
      </c>
      <c r="BE303" s="164">
        <f t="shared" si="64"/>
        <v>0</v>
      </c>
      <c r="BF303" s="164">
        <f t="shared" si="65"/>
        <v>0</v>
      </c>
      <c r="BG303" s="164">
        <f t="shared" si="66"/>
        <v>0</v>
      </c>
      <c r="BH303" s="164">
        <f t="shared" si="67"/>
        <v>0</v>
      </c>
      <c r="BI303" s="164">
        <f t="shared" si="68"/>
        <v>0</v>
      </c>
      <c r="BJ303" s="14" t="s">
        <v>84</v>
      </c>
      <c r="BK303" s="164">
        <f t="shared" si="69"/>
        <v>0</v>
      </c>
      <c r="BL303" s="14" t="s">
        <v>205</v>
      </c>
      <c r="BM303" s="163" t="s">
        <v>816</v>
      </c>
    </row>
    <row r="304" spans="1:65" s="2" customFormat="1" ht="24.2" customHeight="1">
      <c r="A304" s="29"/>
      <c r="B304" s="150"/>
      <c r="C304" s="151" t="s">
        <v>817</v>
      </c>
      <c r="D304" s="151" t="s">
        <v>142</v>
      </c>
      <c r="E304" s="152" t="s">
        <v>818</v>
      </c>
      <c r="F304" s="153" t="s">
        <v>819</v>
      </c>
      <c r="G304" s="154" t="s">
        <v>170</v>
      </c>
      <c r="H304" s="155">
        <v>24</v>
      </c>
      <c r="I304" s="156"/>
      <c r="J304" s="157">
        <f t="shared" si="60"/>
        <v>0</v>
      </c>
      <c r="K304" s="158"/>
      <c r="L304" s="30"/>
      <c r="M304" s="159" t="s">
        <v>1</v>
      </c>
      <c r="N304" s="160" t="s">
        <v>37</v>
      </c>
      <c r="O304" s="58"/>
      <c r="P304" s="161">
        <f t="shared" si="61"/>
        <v>0</v>
      </c>
      <c r="Q304" s="161">
        <v>0</v>
      </c>
      <c r="R304" s="161">
        <f t="shared" si="62"/>
        <v>0</v>
      </c>
      <c r="S304" s="161">
        <v>0</v>
      </c>
      <c r="T304" s="162">
        <f t="shared" si="6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3" t="s">
        <v>205</v>
      </c>
      <c r="AT304" s="163" t="s">
        <v>142</v>
      </c>
      <c r="AU304" s="163" t="s">
        <v>84</v>
      </c>
      <c r="AY304" s="14" t="s">
        <v>141</v>
      </c>
      <c r="BE304" s="164">
        <f t="shared" si="64"/>
        <v>0</v>
      </c>
      <c r="BF304" s="164">
        <f t="shared" si="65"/>
        <v>0</v>
      </c>
      <c r="BG304" s="164">
        <f t="shared" si="66"/>
        <v>0</v>
      </c>
      <c r="BH304" s="164">
        <f t="shared" si="67"/>
        <v>0</v>
      </c>
      <c r="BI304" s="164">
        <f t="shared" si="68"/>
        <v>0</v>
      </c>
      <c r="BJ304" s="14" t="s">
        <v>84</v>
      </c>
      <c r="BK304" s="164">
        <f t="shared" si="69"/>
        <v>0</v>
      </c>
      <c r="BL304" s="14" t="s">
        <v>205</v>
      </c>
      <c r="BM304" s="163" t="s">
        <v>820</v>
      </c>
    </row>
    <row r="305" spans="1:65" s="2" customFormat="1" ht="24.2" customHeight="1">
      <c r="A305" s="29"/>
      <c r="B305" s="150"/>
      <c r="C305" s="151" t="s">
        <v>821</v>
      </c>
      <c r="D305" s="151" t="s">
        <v>142</v>
      </c>
      <c r="E305" s="152" t="s">
        <v>822</v>
      </c>
      <c r="F305" s="153" t="s">
        <v>823</v>
      </c>
      <c r="G305" s="154" t="s">
        <v>170</v>
      </c>
      <c r="H305" s="155">
        <v>28</v>
      </c>
      <c r="I305" s="156"/>
      <c r="J305" s="157">
        <f t="shared" si="60"/>
        <v>0</v>
      </c>
      <c r="K305" s="158"/>
      <c r="L305" s="30"/>
      <c r="M305" s="159" t="s">
        <v>1</v>
      </c>
      <c r="N305" s="160" t="s">
        <v>37</v>
      </c>
      <c r="O305" s="58"/>
      <c r="P305" s="161">
        <f t="shared" si="61"/>
        <v>0</v>
      </c>
      <c r="Q305" s="161">
        <v>0</v>
      </c>
      <c r="R305" s="161">
        <f t="shared" si="62"/>
        <v>0</v>
      </c>
      <c r="S305" s="161">
        <v>0</v>
      </c>
      <c r="T305" s="162">
        <f t="shared" si="6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3" t="s">
        <v>205</v>
      </c>
      <c r="AT305" s="163" t="s">
        <v>142</v>
      </c>
      <c r="AU305" s="163" t="s">
        <v>84</v>
      </c>
      <c r="AY305" s="14" t="s">
        <v>141</v>
      </c>
      <c r="BE305" s="164">
        <f t="shared" si="64"/>
        <v>0</v>
      </c>
      <c r="BF305" s="164">
        <f t="shared" si="65"/>
        <v>0</v>
      </c>
      <c r="BG305" s="164">
        <f t="shared" si="66"/>
        <v>0</v>
      </c>
      <c r="BH305" s="164">
        <f t="shared" si="67"/>
        <v>0</v>
      </c>
      <c r="BI305" s="164">
        <f t="shared" si="68"/>
        <v>0</v>
      </c>
      <c r="BJ305" s="14" t="s">
        <v>84</v>
      </c>
      <c r="BK305" s="164">
        <f t="shared" si="69"/>
        <v>0</v>
      </c>
      <c r="BL305" s="14" t="s">
        <v>205</v>
      </c>
      <c r="BM305" s="163" t="s">
        <v>824</v>
      </c>
    </row>
    <row r="306" spans="1:65" s="2" customFormat="1" ht="33" customHeight="1">
      <c r="A306" s="29"/>
      <c r="B306" s="150"/>
      <c r="C306" s="151" t="s">
        <v>825</v>
      </c>
      <c r="D306" s="151" t="s">
        <v>142</v>
      </c>
      <c r="E306" s="152" t="s">
        <v>826</v>
      </c>
      <c r="F306" s="153" t="s">
        <v>827</v>
      </c>
      <c r="G306" s="154" t="s">
        <v>483</v>
      </c>
      <c r="H306" s="155">
        <v>8</v>
      </c>
      <c r="I306" s="156"/>
      <c r="J306" s="157">
        <f t="shared" si="60"/>
        <v>0</v>
      </c>
      <c r="K306" s="158"/>
      <c r="L306" s="30"/>
      <c r="M306" s="159" t="s">
        <v>1</v>
      </c>
      <c r="N306" s="160" t="s">
        <v>37</v>
      </c>
      <c r="O306" s="58"/>
      <c r="P306" s="161">
        <f t="shared" si="61"/>
        <v>0</v>
      </c>
      <c r="Q306" s="161">
        <v>0</v>
      </c>
      <c r="R306" s="161">
        <f t="shared" si="62"/>
        <v>0</v>
      </c>
      <c r="S306" s="161">
        <v>0</v>
      </c>
      <c r="T306" s="162">
        <f t="shared" si="6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3" t="s">
        <v>205</v>
      </c>
      <c r="AT306" s="163" t="s">
        <v>142</v>
      </c>
      <c r="AU306" s="163" t="s">
        <v>84</v>
      </c>
      <c r="AY306" s="14" t="s">
        <v>141</v>
      </c>
      <c r="BE306" s="164">
        <f t="shared" si="64"/>
        <v>0</v>
      </c>
      <c r="BF306" s="164">
        <f t="shared" si="65"/>
        <v>0</v>
      </c>
      <c r="BG306" s="164">
        <f t="shared" si="66"/>
        <v>0</v>
      </c>
      <c r="BH306" s="164">
        <f t="shared" si="67"/>
        <v>0</v>
      </c>
      <c r="BI306" s="164">
        <f t="shared" si="68"/>
        <v>0</v>
      </c>
      <c r="BJ306" s="14" t="s">
        <v>84</v>
      </c>
      <c r="BK306" s="164">
        <f t="shared" si="69"/>
        <v>0</v>
      </c>
      <c r="BL306" s="14" t="s">
        <v>205</v>
      </c>
      <c r="BM306" s="163" t="s">
        <v>828</v>
      </c>
    </row>
    <row r="307" spans="1:65" s="2" customFormat="1" ht="33" customHeight="1">
      <c r="A307" s="29"/>
      <c r="B307" s="150"/>
      <c r="C307" s="151" t="s">
        <v>829</v>
      </c>
      <c r="D307" s="151" t="s">
        <v>142</v>
      </c>
      <c r="E307" s="152" t="s">
        <v>830</v>
      </c>
      <c r="F307" s="153" t="s">
        <v>831</v>
      </c>
      <c r="G307" s="154" t="s">
        <v>483</v>
      </c>
      <c r="H307" s="155">
        <v>3</v>
      </c>
      <c r="I307" s="156"/>
      <c r="J307" s="157">
        <f t="shared" si="60"/>
        <v>0</v>
      </c>
      <c r="K307" s="158"/>
      <c r="L307" s="30"/>
      <c r="M307" s="159" t="s">
        <v>1</v>
      </c>
      <c r="N307" s="160" t="s">
        <v>37</v>
      </c>
      <c r="O307" s="58"/>
      <c r="P307" s="161">
        <f t="shared" si="61"/>
        <v>0</v>
      </c>
      <c r="Q307" s="161">
        <v>0</v>
      </c>
      <c r="R307" s="161">
        <f t="shared" si="62"/>
        <v>0</v>
      </c>
      <c r="S307" s="161">
        <v>0</v>
      </c>
      <c r="T307" s="162">
        <f t="shared" si="6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3" t="s">
        <v>205</v>
      </c>
      <c r="AT307" s="163" t="s">
        <v>142</v>
      </c>
      <c r="AU307" s="163" t="s">
        <v>84</v>
      </c>
      <c r="AY307" s="14" t="s">
        <v>141</v>
      </c>
      <c r="BE307" s="164">
        <f t="shared" si="64"/>
        <v>0</v>
      </c>
      <c r="BF307" s="164">
        <f t="shared" si="65"/>
        <v>0</v>
      </c>
      <c r="BG307" s="164">
        <f t="shared" si="66"/>
        <v>0</v>
      </c>
      <c r="BH307" s="164">
        <f t="shared" si="67"/>
        <v>0</v>
      </c>
      <c r="BI307" s="164">
        <f t="shared" si="68"/>
        <v>0</v>
      </c>
      <c r="BJ307" s="14" t="s">
        <v>84</v>
      </c>
      <c r="BK307" s="164">
        <f t="shared" si="69"/>
        <v>0</v>
      </c>
      <c r="BL307" s="14" t="s">
        <v>205</v>
      </c>
      <c r="BM307" s="163" t="s">
        <v>832</v>
      </c>
    </row>
    <row r="308" spans="1:65" s="2" customFormat="1" ht="33" customHeight="1">
      <c r="A308" s="29"/>
      <c r="B308" s="150"/>
      <c r="C308" s="151" t="s">
        <v>833</v>
      </c>
      <c r="D308" s="151" t="s">
        <v>142</v>
      </c>
      <c r="E308" s="152" t="s">
        <v>834</v>
      </c>
      <c r="F308" s="153" t="s">
        <v>835</v>
      </c>
      <c r="G308" s="154" t="s">
        <v>483</v>
      </c>
      <c r="H308" s="155">
        <v>8</v>
      </c>
      <c r="I308" s="156"/>
      <c r="J308" s="157">
        <f t="shared" si="60"/>
        <v>0</v>
      </c>
      <c r="K308" s="158"/>
      <c r="L308" s="30"/>
      <c r="M308" s="159" t="s">
        <v>1</v>
      </c>
      <c r="N308" s="160" t="s">
        <v>37</v>
      </c>
      <c r="O308" s="58"/>
      <c r="P308" s="161">
        <f t="shared" si="61"/>
        <v>0</v>
      </c>
      <c r="Q308" s="161">
        <v>0</v>
      </c>
      <c r="R308" s="161">
        <f t="shared" si="62"/>
        <v>0</v>
      </c>
      <c r="S308" s="161">
        <v>0</v>
      </c>
      <c r="T308" s="162">
        <f t="shared" si="6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3" t="s">
        <v>205</v>
      </c>
      <c r="AT308" s="163" t="s">
        <v>142</v>
      </c>
      <c r="AU308" s="163" t="s">
        <v>84</v>
      </c>
      <c r="AY308" s="14" t="s">
        <v>141</v>
      </c>
      <c r="BE308" s="164">
        <f t="shared" si="64"/>
        <v>0</v>
      </c>
      <c r="BF308" s="164">
        <f t="shared" si="65"/>
        <v>0</v>
      </c>
      <c r="BG308" s="164">
        <f t="shared" si="66"/>
        <v>0</v>
      </c>
      <c r="BH308" s="164">
        <f t="shared" si="67"/>
        <v>0</v>
      </c>
      <c r="BI308" s="164">
        <f t="shared" si="68"/>
        <v>0</v>
      </c>
      <c r="BJ308" s="14" t="s">
        <v>84</v>
      </c>
      <c r="BK308" s="164">
        <f t="shared" si="69"/>
        <v>0</v>
      </c>
      <c r="BL308" s="14" t="s">
        <v>205</v>
      </c>
      <c r="BM308" s="163" t="s">
        <v>836</v>
      </c>
    </row>
    <row r="309" spans="1:65" s="2" customFormat="1" ht="33" customHeight="1">
      <c r="A309" s="29"/>
      <c r="B309" s="150"/>
      <c r="C309" s="151" t="s">
        <v>837</v>
      </c>
      <c r="D309" s="151" t="s">
        <v>142</v>
      </c>
      <c r="E309" s="152" t="s">
        <v>838</v>
      </c>
      <c r="F309" s="153" t="s">
        <v>839</v>
      </c>
      <c r="G309" s="154" t="s">
        <v>483</v>
      </c>
      <c r="H309" s="155">
        <v>2</v>
      </c>
      <c r="I309" s="156"/>
      <c r="J309" s="157">
        <f t="shared" si="60"/>
        <v>0</v>
      </c>
      <c r="K309" s="158"/>
      <c r="L309" s="30"/>
      <c r="M309" s="159" t="s">
        <v>1</v>
      </c>
      <c r="N309" s="160" t="s">
        <v>37</v>
      </c>
      <c r="O309" s="58"/>
      <c r="P309" s="161">
        <f t="shared" si="61"/>
        <v>0</v>
      </c>
      <c r="Q309" s="161">
        <v>0</v>
      </c>
      <c r="R309" s="161">
        <f t="shared" si="62"/>
        <v>0</v>
      </c>
      <c r="S309" s="161">
        <v>0</v>
      </c>
      <c r="T309" s="162">
        <f t="shared" si="6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3" t="s">
        <v>205</v>
      </c>
      <c r="AT309" s="163" t="s">
        <v>142</v>
      </c>
      <c r="AU309" s="163" t="s">
        <v>84</v>
      </c>
      <c r="AY309" s="14" t="s">
        <v>141</v>
      </c>
      <c r="BE309" s="164">
        <f t="shared" si="64"/>
        <v>0</v>
      </c>
      <c r="BF309" s="164">
        <f t="shared" si="65"/>
        <v>0</v>
      </c>
      <c r="BG309" s="164">
        <f t="shared" si="66"/>
        <v>0</v>
      </c>
      <c r="BH309" s="164">
        <f t="shared" si="67"/>
        <v>0</v>
      </c>
      <c r="BI309" s="164">
        <f t="shared" si="68"/>
        <v>0</v>
      </c>
      <c r="BJ309" s="14" t="s">
        <v>84</v>
      </c>
      <c r="BK309" s="164">
        <f t="shared" si="69"/>
        <v>0</v>
      </c>
      <c r="BL309" s="14" t="s">
        <v>205</v>
      </c>
      <c r="BM309" s="163" t="s">
        <v>840</v>
      </c>
    </row>
    <row r="310" spans="1:65" s="2" customFormat="1" ht="33" customHeight="1">
      <c r="A310" s="29"/>
      <c r="B310" s="150"/>
      <c r="C310" s="151" t="s">
        <v>841</v>
      </c>
      <c r="D310" s="151" t="s">
        <v>142</v>
      </c>
      <c r="E310" s="152" t="s">
        <v>842</v>
      </c>
      <c r="F310" s="153" t="s">
        <v>843</v>
      </c>
      <c r="G310" s="154" t="s">
        <v>483</v>
      </c>
      <c r="H310" s="155">
        <v>3</v>
      </c>
      <c r="I310" s="156"/>
      <c r="J310" s="157">
        <f t="shared" si="60"/>
        <v>0</v>
      </c>
      <c r="K310" s="158"/>
      <c r="L310" s="30"/>
      <c r="M310" s="159" t="s">
        <v>1</v>
      </c>
      <c r="N310" s="160" t="s">
        <v>37</v>
      </c>
      <c r="O310" s="58"/>
      <c r="P310" s="161">
        <f t="shared" si="61"/>
        <v>0</v>
      </c>
      <c r="Q310" s="161">
        <v>0</v>
      </c>
      <c r="R310" s="161">
        <f t="shared" si="62"/>
        <v>0</v>
      </c>
      <c r="S310" s="161">
        <v>0</v>
      </c>
      <c r="T310" s="162">
        <f t="shared" si="6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3" t="s">
        <v>205</v>
      </c>
      <c r="AT310" s="163" t="s">
        <v>142</v>
      </c>
      <c r="AU310" s="163" t="s">
        <v>84</v>
      </c>
      <c r="AY310" s="14" t="s">
        <v>141</v>
      </c>
      <c r="BE310" s="164">
        <f t="shared" si="64"/>
        <v>0</v>
      </c>
      <c r="BF310" s="164">
        <f t="shared" si="65"/>
        <v>0</v>
      </c>
      <c r="BG310" s="164">
        <f t="shared" si="66"/>
        <v>0</v>
      </c>
      <c r="BH310" s="164">
        <f t="shared" si="67"/>
        <v>0</v>
      </c>
      <c r="BI310" s="164">
        <f t="shared" si="68"/>
        <v>0</v>
      </c>
      <c r="BJ310" s="14" t="s">
        <v>84</v>
      </c>
      <c r="BK310" s="164">
        <f t="shared" si="69"/>
        <v>0</v>
      </c>
      <c r="BL310" s="14" t="s">
        <v>205</v>
      </c>
      <c r="BM310" s="163" t="s">
        <v>844</v>
      </c>
    </row>
    <row r="311" spans="1:65" s="2" customFormat="1" ht="33" customHeight="1">
      <c r="A311" s="29"/>
      <c r="B311" s="150"/>
      <c r="C311" s="151" t="s">
        <v>845</v>
      </c>
      <c r="D311" s="151" t="s">
        <v>142</v>
      </c>
      <c r="E311" s="152" t="s">
        <v>846</v>
      </c>
      <c r="F311" s="153" t="s">
        <v>847</v>
      </c>
      <c r="G311" s="154" t="s">
        <v>483</v>
      </c>
      <c r="H311" s="155">
        <v>8</v>
      </c>
      <c r="I311" s="156"/>
      <c r="J311" s="157">
        <f t="shared" si="60"/>
        <v>0</v>
      </c>
      <c r="K311" s="158"/>
      <c r="L311" s="30"/>
      <c r="M311" s="159" t="s">
        <v>1</v>
      </c>
      <c r="N311" s="160" t="s">
        <v>37</v>
      </c>
      <c r="O311" s="58"/>
      <c r="P311" s="161">
        <f t="shared" si="61"/>
        <v>0</v>
      </c>
      <c r="Q311" s="161">
        <v>0</v>
      </c>
      <c r="R311" s="161">
        <f t="shared" si="62"/>
        <v>0</v>
      </c>
      <c r="S311" s="161">
        <v>0</v>
      </c>
      <c r="T311" s="162">
        <f t="shared" si="6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3" t="s">
        <v>205</v>
      </c>
      <c r="AT311" s="163" t="s">
        <v>142</v>
      </c>
      <c r="AU311" s="163" t="s">
        <v>84</v>
      </c>
      <c r="AY311" s="14" t="s">
        <v>141</v>
      </c>
      <c r="BE311" s="164">
        <f t="shared" si="64"/>
        <v>0</v>
      </c>
      <c r="BF311" s="164">
        <f t="shared" si="65"/>
        <v>0</v>
      </c>
      <c r="BG311" s="164">
        <f t="shared" si="66"/>
        <v>0</v>
      </c>
      <c r="BH311" s="164">
        <f t="shared" si="67"/>
        <v>0</v>
      </c>
      <c r="BI311" s="164">
        <f t="shared" si="68"/>
        <v>0</v>
      </c>
      <c r="BJ311" s="14" t="s">
        <v>84</v>
      </c>
      <c r="BK311" s="164">
        <f t="shared" si="69"/>
        <v>0</v>
      </c>
      <c r="BL311" s="14" t="s">
        <v>205</v>
      </c>
      <c r="BM311" s="163" t="s">
        <v>848</v>
      </c>
    </row>
    <row r="312" spans="1:65" s="2" customFormat="1" ht="24.2" customHeight="1">
      <c r="A312" s="29"/>
      <c r="B312" s="150"/>
      <c r="C312" s="151" t="s">
        <v>849</v>
      </c>
      <c r="D312" s="151" t="s">
        <v>142</v>
      </c>
      <c r="E312" s="152" t="s">
        <v>850</v>
      </c>
      <c r="F312" s="153" t="s">
        <v>851</v>
      </c>
      <c r="G312" s="154" t="s">
        <v>170</v>
      </c>
      <c r="H312" s="155">
        <v>96</v>
      </c>
      <c r="I312" s="156"/>
      <c r="J312" s="157">
        <f t="shared" si="60"/>
        <v>0</v>
      </c>
      <c r="K312" s="158"/>
      <c r="L312" s="30"/>
      <c r="M312" s="159" t="s">
        <v>1</v>
      </c>
      <c r="N312" s="160" t="s">
        <v>37</v>
      </c>
      <c r="O312" s="58"/>
      <c r="P312" s="161">
        <f t="shared" si="61"/>
        <v>0</v>
      </c>
      <c r="Q312" s="161">
        <v>0</v>
      </c>
      <c r="R312" s="161">
        <f t="shared" si="62"/>
        <v>0</v>
      </c>
      <c r="S312" s="161">
        <v>0</v>
      </c>
      <c r="T312" s="162">
        <f t="shared" si="6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3" t="s">
        <v>205</v>
      </c>
      <c r="AT312" s="163" t="s">
        <v>142</v>
      </c>
      <c r="AU312" s="163" t="s">
        <v>84</v>
      </c>
      <c r="AY312" s="14" t="s">
        <v>141</v>
      </c>
      <c r="BE312" s="164">
        <f t="shared" si="64"/>
        <v>0</v>
      </c>
      <c r="BF312" s="164">
        <f t="shared" si="65"/>
        <v>0</v>
      </c>
      <c r="BG312" s="164">
        <f t="shared" si="66"/>
        <v>0</v>
      </c>
      <c r="BH312" s="164">
        <f t="shared" si="67"/>
        <v>0</v>
      </c>
      <c r="BI312" s="164">
        <f t="shared" si="68"/>
        <v>0</v>
      </c>
      <c r="BJ312" s="14" t="s">
        <v>84</v>
      </c>
      <c r="BK312" s="164">
        <f t="shared" si="69"/>
        <v>0</v>
      </c>
      <c r="BL312" s="14" t="s">
        <v>205</v>
      </c>
      <c r="BM312" s="163" t="s">
        <v>852</v>
      </c>
    </row>
    <row r="313" spans="1:65" s="2" customFormat="1" ht="24.2" customHeight="1">
      <c r="A313" s="29"/>
      <c r="B313" s="150"/>
      <c r="C313" s="151" t="s">
        <v>853</v>
      </c>
      <c r="D313" s="151" t="s">
        <v>142</v>
      </c>
      <c r="E313" s="152" t="s">
        <v>854</v>
      </c>
      <c r="F313" s="153" t="s">
        <v>855</v>
      </c>
      <c r="G313" s="154" t="s">
        <v>170</v>
      </c>
      <c r="H313" s="155">
        <v>24</v>
      </c>
      <c r="I313" s="156"/>
      <c r="J313" s="157">
        <f t="shared" si="60"/>
        <v>0</v>
      </c>
      <c r="K313" s="158"/>
      <c r="L313" s="30"/>
      <c r="M313" s="159" t="s">
        <v>1</v>
      </c>
      <c r="N313" s="160" t="s">
        <v>37</v>
      </c>
      <c r="O313" s="58"/>
      <c r="P313" s="161">
        <f t="shared" si="61"/>
        <v>0</v>
      </c>
      <c r="Q313" s="161">
        <v>0</v>
      </c>
      <c r="R313" s="161">
        <f t="shared" si="62"/>
        <v>0</v>
      </c>
      <c r="S313" s="161">
        <v>0</v>
      </c>
      <c r="T313" s="162">
        <f t="shared" si="6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3" t="s">
        <v>205</v>
      </c>
      <c r="AT313" s="163" t="s">
        <v>142</v>
      </c>
      <c r="AU313" s="163" t="s">
        <v>84</v>
      </c>
      <c r="AY313" s="14" t="s">
        <v>141</v>
      </c>
      <c r="BE313" s="164">
        <f t="shared" si="64"/>
        <v>0</v>
      </c>
      <c r="BF313" s="164">
        <f t="shared" si="65"/>
        <v>0</v>
      </c>
      <c r="BG313" s="164">
        <f t="shared" si="66"/>
        <v>0</v>
      </c>
      <c r="BH313" s="164">
        <f t="shared" si="67"/>
        <v>0</v>
      </c>
      <c r="BI313" s="164">
        <f t="shared" si="68"/>
        <v>0</v>
      </c>
      <c r="BJ313" s="14" t="s">
        <v>84</v>
      </c>
      <c r="BK313" s="164">
        <f t="shared" si="69"/>
        <v>0</v>
      </c>
      <c r="BL313" s="14" t="s">
        <v>205</v>
      </c>
      <c r="BM313" s="163" t="s">
        <v>856</v>
      </c>
    </row>
    <row r="314" spans="1:65" s="2" customFormat="1" ht="24.2" customHeight="1">
      <c r="A314" s="29"/>
      <c r="B314" s="150"/>
      <c r="C314" s="151" t="s">
        <v>857</v>
      </c>
      <c r="D314" s="151" t="s">
        <v>142</v>
      </c>
      <c r="E314" s="152" t="s">
        <v>858</v>
      </c>
      <c r="F314" s="153" t="s">
        <v>859</v>
      </c>
      <c r="G314" s="154" t="s">
        <v>170</v>
      </c>
      <c r="H314" s="155">
        <v>54</v>
      </c>
      <c r="I314" s="156"/>
      <c r="J314" s="157">
        <f t="shared" si="60"/>
        <v>0</v>
      </c>
      <c r="K314" s="158"/>
      <c r="L314" s="30"/>
      <c r="M314" s="159" t="s">
        <v>1</v>
      </c>
      <c r="N314" s="160" t="s">
        <v>37</v>
      </c>
      <c r="O314" s="58"/>
      <c r="P314" s="161">
        <f t="shared" si="61"/>
        <v>0</v>
      </c>
      <c r="Q314" s="161">
        <v>0</v>
      </c>
      <c r="R314" s="161">
        <f t="shared" si="62"/>
        <v>0</v>
      </c>
      <c r="S314" s="161">
        <v>0</v>
      </c>
      <c r="T314" s="162">
        <f t="shared" si="6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3" t="s">
        <v>205</v>
      </c>
      <c r="AT314" s="163" t="s">
        <v>142</v>
      </c>
      <c r="AU314" s="163" t="s">
        <v>84</v>
      </c>
      <c r="AY314" s="14" t="s">
        <v>141</v>
      </c>
      <c r="BE314" s="164">
        <f t="shared" si="64"/>
        <v>0</v>
      </c>
      <c r="BF314" s="164">
        <f t="shared" si="65"/>
        <v>0</v>
      </c>
      <c r="BG314" s="164">
        <f t="shared" si="66"/>
        <v>0</v>
      </c>
      <c r="BH314" s="164">
        <f t="shared" si="67"/>
        <v>0</v>
      </c>
      <c r="BI314" s="164">
        <f t="shared" si="68"/>
        <v>0</v>
      </c>
      <c r="BJ314" s="14" t="s">
        <v>84</v>
      </c>
      <c r="BK314" s="164">
        <f t="shared" si="69"/>
        <v>0</v>
      </c>
      <c r="BL314" s="14" t="s">
        <v>205</v>
      </c>
      <c r="BM314" s="163" t="s">
        <v>860</v>
      </c>
    </row>
    <row r="315" spans="1:65" s="2" customFormat="1" ht="24.2" customHeight="1">
      <c r="A315" s="29"/>
      <c r="B315" s="150"/>
      <c r="C315" s="151" t="s">
        <v>861</v>
      </c>
      <c r="D315" s="151" t="s">
        <v>142</v>
      </c>
      <c r="E315" s="152" t="s">
        <v>862</v>
      </c>
      <c r="F315" s="153" t="s">
        <v>863</v>
      </c>
      <c r="G315" s="154" t="s">
        <v>483</v>
      </c>
      <c r="H315" s="155">
        <v>6</v>
      </c>
      <c r="I315" s="156"/>
      <c r="J315" s="157">
        <f t="shared" si="60"/>
        <v>0</v>
      </c>
      <c r="K315" s="158"/>
      <c r="L315" s="30"/>
      <c r="M315" s="159" t="s">
        <v>1</v>
      </c>
      <c r="N315" s="160" t="s">
        <v>37</v>
      </c>
      <c r="O315" s="58"/>
      <c r="P315" s="161">
        <f t="shared" si="61"/>
        <v>0</v>
      </c>
      <c r="Q315" s="161">
        <v>0</v>
      </c>
      <c r="R315" s="161">
        <f t="shared" si="62"/>
        <v>0</v>
      </c>
      <c r="S315" s="161">
        <v>0</v>
      </c>
      <c r="T315" s="162">
        <f t="shared" si="6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3" t="s">
        <v>205</v>
      </c>
      <c r="AT315" s="163" t="s">
        <v>142</v>
      </c>
      <c r="AU315" s="163" t="s">
        <v>84</v>
      </c>
      <c r="AY315" s="14" t="s">
        <v>141</v>
      </c>
      <c r="BE315" s="164">
        <f t="shared" si="64"/>
        <v>0</v>
      </c>
      <c r="BF315" s="164">
        <f t="shared" si="65"/>
        <v>0</v>
      </c>
      <c r="BG315" s="164">
        <f t="shared" si="66"/>
        <v>0</v>
      </c>
      <c r="BH315" s="164">
        <f t="shared" si="67"/>
        <v>0</v>
      </c>
      <c r="BI315" s="164">
        <f t="shared" si="68"/>
        <v>0</v>
      </c>
      <c r="BJ315" s="14" t="s">
        <v>84</v>
      </c>
      <c r="BK315" s="164">
        <f t="shared" si="69"/>
        <v>0</v>
      </c>
      <c r="BL315" s="14" t="s">
        <v>205</v>
      </c>
      <c r="BM315" s="163" t="s">
        <v>864</v>
      </c>
    </row>
    <row r="316" spans="1:65" s="2" customFormat="1" ht="24.2" customHeight="1">
      <c r="A316" s="29"/>
      <c r="B316" s="150"/>
      <c r="C316" s="151" t="s">
        <v>865</v>
      </c>
      <c r="D316" s="151" t="s">
        <v>142</v>
      </c>
      <c r="E316" s="152" t="s">
        <v>866</v>
      </c>
      <c r="F316" s="153" t="s">
        <v>867</v>
      </c>
      <c r="G316" s="154" t="s">
        <v>483</v>
      </c>
      <c r="H316" s="155">
        <v>2</v>
      </c>
      <c r="I316" s="156"/>
      <c r="J316" s="157">
        <f t="shared" si="60"/>
        <v>0</v>
      </c>
      <c r="K316" s="158"/>
      <c r="L316" s="30"/>
      <c r="M316" s="159" t="s">
        <v>1</v>
      </c>
      <c r="N316" s="160" t="s">
        <v>37</v>
      </c>
      <c r="O316" s="58"/>
      <c r="P316" s="161">
        <f t="shared" si="61"/>
        <v>0</v>
      </c>
      <c r="Q316" s="161">
        <v>0</v>
      </c>
      <c r="R316" s="161">
        <f t="shared" si="62"/>
        <v>0</v>
      </c>
      <c r="S316" s="161">
        <v>0</v>
      </c>
      <c r="T316" s="162">
        <f t="shared" si="6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3" t="s">
        <v>205</v>
      </c>
      <c r="AT316" s="163" t="s">
        <v>142</v>
      </c>
      <c r="AU316" s="163" t="s">
        <v>84</v>
      </c>
      <c r="AY316" s="14" t="s">
        <v>141</v>
      </c>
      <c r="BE316" s="164">
        <f t="shared" si="64"/>
        <v>0</v>
      </c>
      <c r="BF316" s="164">
        <f t="shared" si="65"/>
        <v>0</v>
      </c>
      <c r="BG316" s="164">
        <f t="shared" si="66"/>
        <v>0</v>
      </c>
      <c r="BH316" s="164">
        <f t="shared" si="67"/>
        <v>0</v>
      </c>
      <c r="BI316" s="164">
        <f t="shared" si="68"/>
        <v>0</v>
      </c>
      <c r="BJ316" s="14" t="s">
        <v>84</v>
      </c>
      <c r="BK316" s="164">
        <f t="shared" si="69"/>
        <v>0</v>
      </c>
      <c r="BL316" s="14" t="s">
        <v>205</v>
      </c>
      <c r="BM316" s="163" t="s">
        <v>868</v>
      </c>
    </row>
    <row r="317" spans="1:65" s="2" customFormat="1" ht="24.2" customHeight="1">
      <c r="A317" s="29"/>
      <c r="B317" s="150"/>
      <c r="C317" s="151" t="s">
        <v>869</v>
      </c>
      <c r="D317" s="151" t="s">
        <v>142</v>
      </c>
      <c r="E317" s="152" t="s">
        <v>870</v>
      </c>
      <c r="F317" s="153" t="s">
        <v>871</v>
      </c>
      <c r="G317" s="154" t="s">
        <v>483</v>
      </c>
      <c r="H317" s="155">
        <v>2</v>
      </c>
      <c r="I317" s="156"/>
      <c r="J317" s="157">
        <f t="shared" si="60"/>
        <v>0</v>
      </c>
      <c r="K317" s="158"/>
      <c r="L317" s="30"/>
      <c r="M317" s="159" t="s">
        <v>1</v>
      </c>
      <c r="N317" s="160" t="s">
        <v>37</v>
      </c>
      <c r="O317" s="58"/>
      <c r="P317" s="161">
        <f t="shared" si="61"/>
        <v>0</v>
      </c>
      <c r="Q317" s="161">
        <v>0</v>
      </c>
      <c r="R317" s="161">
        <f t="shared" si="62"/>
        <v>0</v>
      </c>
      <c r="S317" s="161">
        <v>0</v>
      </c>
      <c r="T317" s="162">
        <f t="shared" si="6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3" t="s">
        <v>205</v>
      </c>
      <c r="AT317" s="163" t="s">
        <v>142</v>
      </c>
      <c r="AU317" s="163" t="s">
        <v>84</v>
      </c>
      <c r="AY317" s="14" t="s">
        <v>141</v>
      </c>
      <c r="BE317" s="164">
        <f t="shared" si="64"/>
        <v>0</v>
      </c>
      <c r="BF317" s="164">
        <f t="shared" si="65"/>
        <v>0</v>
      </c>
      <c r="BG317" s="164">
        <f t="shared" si="66"/>
        <v>0</v>
      </c>
      <c r="BH317" s="164">
        <f t="shared" si="67"/>
        <v>0</v>
      </c>
      <c r="BI317" s="164">
        <f t="shared" si="68"/>
        <v>0</v>
      </c>
      <c r="BJ317" s="14" t="s">
        <v>84</v>
      </c>
      <c r="BK317" s="164">
        <f t="shared" si="69"/>
        <v>0</v>
      </c>
      <c r="BL317" s="14" t="s">
        <v>205</v>
      </c>
      <c r="BM317" s="163" t="s">
        <v>872</v>
      </c>
    </row>
    <row r="318" spans="1:65" s="2" customFormat="1" ht="24.2" customHeight="1">
      <c r="A318" s="29"/>
      <c r="B318" s="150"/>
      <c r="C318" s="151" t="s">
        <v>873</v>
      </c>
      <c r="D318" s="151" t="s">
        <v>142</v>
      </c>
      <c r="E318" s="152" t="s">
        <v>874</v>
      </c>
      <c r="F318" s="153" t="s">
        <v>875</v>
      </c>
      <c r="G318" s="154" t="s">
        <v>483</v>
      </c>
      <c r="H318" s="155">
        <v>4</v>
      </c>
      <c r="I318" s="156"/>
      <c r="J318" s="157">
        <f t="shared" si="60"/>
        <v>0</v>
      </c>
      <c r="K318" s="158"/>
      <c r="L318" s="30"/>
      <c r="M318" s="159" t="s">
        <v>1</v>
      </c>
      <c r="N318" s="160" t="s">
        <v>37</v>
      </c>
      <c r="O318" s="58"/>
      <c r="P318" s="161">
        <f t="shared" si="61"/>
        <v>0</v>
      </c>
      <c r="Q318" s="161">
        <v>0</v>
      </c>
      <c r="R318" s="161">
        <f t="shared" si="62"/>
        <v>0</v>
      </c>
      <c r="S318" s="161">
        <v>0</v>
      </c>
      <c r="T318" s="162">
        <f t="shared" si="6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3" t="s">
        <v>205</v>
      </c>
      <c r="AT318" s="163" t="s">
        <v>142</v>
      </c>
      <c r="AU318" s="163" t="s">
        <v>84</v>
      </c>
      <c r="AY318" s="14" t="s">
        <v>141</v>
      </c>
      <c r="BE318" s="164">
        <f t="shared" si="64"/>
        <v>0</v>
      </c>
      <c r="BF318" s="164">
        <f t="shared" si="65"/>
        <v>0</v>
      </c>
      <c r="BG318" s="164">
        <f t="shared" si="66"/>
        <v>0</v>
      </c>
      <c r="BH318" s="164">
        <f t="shared" si="67"/>
        <v>0</v>
      </c>
      <c r="BI318" s="164">
        <f t="shared" si="68"/>
        <v>0</v>
      </c>
      <c r="BJ318" s="14" t="s">
        <v>84</v>
      </c>
      <c r="BK318" s="164">
        <f t="shared" si="69"/>
        <v>0</v>
      </c>
      <c r="BL318" s="14" t="s">
        <v>205</v>
      </c>
      <c r="BM318" s="163" t="s">
        <v>876</v>
      </c>
    </row>
    <row r="319" spans="1:65" s="2" customFormat="1" ht="24.2" customHeight="1">
      <c r="A319" s="29"/>
      <c r="B319" s="150"/>
      <c r="C319" s="151" t="s">
        <v>877</v>
      </c>
      <c r="D319" s="151" t="s">
        <v>142</v>
      </c>
      <c r="E319" s="152" t="s">
        <v>878</v>
      </c>
      <c r="F319" s="153" t="s">
        <v>879</v>
      </c>
      <c r="G319" s="154" t="s">
        <v>483</v>
      </c>
      <c r="H319" s="155">
        <v>2</v>
      </c>
      <c r="I319" s="156"/>
      <c r="J319" s="157">
        <f t="shared" si="60"/>
        <v>0</v>
      </c>
      <c r="K319" s="158"/>
      <c r="L319" s="30"/>
      <c r="M319" s="159" t="s">
        <v>1</v>
      </c>
      <c r="N319" s="160" t="s">
        <v>37</v>
      </c>
      <c r="O319" s="58"/>
      <c r="P319" s="161">
        <f t="shared" si="61"/>
        <v>0</v>
      </c>
      <c r="Q319" s="161">
        <v>0</v>
      </c>
      <c r="R319" s="161">
        <f t="shared" si="62"/>
        <v>0</v>
      </c>
      <c r="S319" s="161">
        <v>0</v>
      </c>
      <c r="T319" s="162">
        <f t="shared" si="6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3" t="s">
        <v>205</v>
      </c>
      <c r="AT319" s="163" t="s">
        <v>142</v>
      </c>
      <c r="AU319" s="163" t="s">
        <v>84</v>
      </c>
      <c r="AY319" s="14" t="s">
        <v>141</v>
      </c>
      <c r="BE319" s="164">
        <f t="shared" si="64"/>
        <v>0</v>
      </c>
      <c r="BF319" s="164">
        <f t="shared" si="65"/>
        <v>0</v>
      </c>
      <c r="BG319" s="164">
        <f t="shared" si="66"/>
        <v>0</v>
      </c>
      <c r="BH319" s="164">
        <f t="shared" si="67"/>
        <v>0</v>
      </c>
      <c r="BI319" s="164">
        <f t="shared" si="68"/>
        <v>0</v>
      </c>
      <c r="BJ319" s="14" t="s">
        <v>84</v>
      </c>
      <c r="BK319" s="164">
        <f t="shared" si="69"/>
        <v>0</v>
      </c>
      <c r="BL319" s="14" t="s">
        <v>205</v>
      </c>
      <c r="BM319" s="163" t="s">
        <v>880</v>
      </c>
    </row>
    <row r="320" spans="1:65" s="2" customFormat="1" ht="24.2" customHeight="1">
      <c r="A320" s="29"/>
      <c r="B320" s="150"/>
      <c r="C320" s="151" t="s">
        <v>881</v>
      </c>
      <c r="D320" s="151" t="s">
        <v>142</v>
      </c>
      <c r="E320" s="152" t="s">
        <v>882</v>
      </c>
      <c r="F320" s="153" t="s">
        <v>883</v>
      </c>
      <c r="G320" s="154" t="s">
        <v>483</v>
      </c>
      <c r="H320" s="155">
        <v>5</v>
      </c>
      <c r="I320" s="156"/>
      <c r="J320" s="157">
        <f t="shared" si="60"/>
        <v>0</v>
      </c>
      <c r="K320" s="158"/>
      <c r="L320" s="30"/>
      <c r="M320" s="159" t="s">
        <v>1</v>
      </c>
      <c r="N320" s="160" t="s">
        <v>37</v>
      </c>
      <c r="O320" s="58"/>
      <c r="P320" s="161">
        <f t="shared" si="61"/>
        <v>0</v>
      </c>
      <c r="Q320" s="161">
        <v>0</v>
      </c>
      <c r="R320" s="161">
        <f t="shared" si="62"/>
        <v>0</v>
      </c>
      <c r="S320" s="161">
        <v>0</v>
      </c>
      <c r="T320" s="162">
        <f t="shared" si="6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3" t="s">
        <v>205</v>
      </c>
      <c r="AT320" s="163" t="s">
        <v>142</v>
      </c>
      <c r="AU320" s="163" t="s">
        <v>84</v>
      </c>
      <c r="AY320" s="14" t="s">
        <v>141</v>
      </c>
      <c r="BE320" s="164">
        <f t="shared" si="64"/>
        <v>0</v>
      </c>
      <c r="BF320" s="164">
        <f t="shared" si="65"/>
        <v>0</v>
      </c>
      <c r="BG320" s="164">
        <f t="shared" si="66"/>
        <v>0</v>
      </c>
      <c r="BH320" s="164">
        <f t="shared" si="67"/>
        <v>0</v>
      </c>
      <c r="BI320" s="164">
        <f t="shared" si="68"/>
        <v>0</v>
      </c>
      <c r="BJ320" s="14" t="s">
        <v>84</v>
      </c>
      <c r="BK320" s="164">
        <f t="shared" si="69"/>
        <v>0</v>
      </c>
      <c r="BL320" s="14" t="s">
        <v>205</v>
      </c>
      <c r="BM320" s="163" t="s">
        <v>884</v>
      </c>
    </row>
    <row r="321" spans="1:65" s="2" customFormat="1" ht="24.2" customHeight="1">
      <c r="A321" s="29"/>
      <c r="B321" s="150"/>
      <c r="C321" s="151" t="s">
        <v>885</v>
      </c>
      <c r="D321" s="151" t="s">
        <v>142</v>
      </c>
      <c r="E321" s="152" t="s">
        <v>886</v>
      </c>
      <c r="F321" s="153" t="s">
        <v>887</v>
      </c>
      <c r="G321" s="154" t="s">
        <v>483</v>
      </c>
      <c r="H321" s="155">
        <v>2</v>
      </c>
      <c r="I321" s="156"/>
      <c r="J321" s="157">
        <f t="shared" si="60"/>
        <v>0</v>
      </c>
      <c r="K321" s="158"/>
      <c r="L321" s="30"/>
      <c r="M321" s="159" t="s">
        <v>1</v>
      </c>
      <c r="N321" s="160" t="s">
        <v>37</v>
      </c>
      <c r="O321" s="58"/>
      <c r="P321" s="161">
        <f t="shared" si="61"/>
        <v>0</v>
      </c>
      <c r="Q321" s="161">
        <v>0</v>
      </c>
      <c r="R321" s="161">
        <f t="shared" si="62"/>
        <v>0</v>
      </c>
      <c r="S321" s="161">
        <v>0</v>
      </c>
      <c r="T321" s="162">
        <f t="shared" si="6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3" t="s">
        <v>205</v>
      </c>
      <c r="AT321" s="163" t="s">
        <v>142</v>
      </c>
      <c r="AU321" s="163" t="s">
        <v>84</v>
      </c>
      <c r="AY321" s="14" t="s">
        <v>141</v>
      </c>
      <c r="BE321" s="164">
        <f t="shared" si="64"/>
        <v>0</v>
      </c>
      <c r="BF321" s="164">
        <f t="shared" si="65"/>
        <v>0</v>
      </c>
      <c r="BG321" s="164">
        <f t="shared" si="66"/>
        <v>0</v>
      </c>
      <c r="BH321" s="164">
        <f t="shared" si="67"/>
        <v>0</v>
      </c>
      <c r="BI321" s="164">
        <f t="shared" si="68"/>
        <v>0</v>
      </c>
      <c r="BJ321" s="14" t="s">
        <v>84</v>
      </c>
      <c r="BK321" s="164">
        <f t="shared" si="69"/>
        <v>0</v>
      </c>
      <c r="BL321" s="14" t="s">
        <v>205</v>
      </c>
      <c r="BM321" s="163" t="s">
        <v>888</v>
      </c>
    </row>
    <row r="322" spans="1:65" s="2" customFormat="1" ht="24.2" customHeight="1">
      <c r="A322" s="29"/>
      <c r="B322" s="150"/>
      <c r="C322" s="151" t="s">
        <v>889</v>
      </c>
      <c r="D322" s="151" t="s">
        <v>142</v>
      </c>
      <c r="E322" s="152" t="s">
        <v>890</v>
      </c>
      <c r="F322" s="153" t="s">
        <v>891</v>
      </c>
      <c r="G322" s="154" t="s">
        <v>483</v>
      </c>
      <c r="H322" s="155">
        <v>10</v>
      </c>
      <c r="I322" s="156"/>
      <c r="J322" s="157">
        <f t="shared" si="60"/>
        <v>0</v>
      </c>
      <c r="K322" s="158"/>
      <c r="L322" s="30"/>
      <c r="M322" s="159" t="s">
        <v>1</v>
      </c>
      <c r="N322" s="160" t="s">
        <v>37</v>
      </c>
      <c r="O322" s="58"/>
      <c r="P322" s="161">
        <f t="shared" si="61"/>
        <v>0</v>
      </c>
      <c r="Q322" s="161">
        <v>0</v>
      </c>
      <c r="R322" s="161">
        <f t="shared" si="62"/>
        <v>0</v>
      </c>
      <c r="S322" s="161">
        <v>0</v>
      </c>
      <c r="T322" s="162">
        <f t="shared" si="6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3" t="s">
        <v>205</v>
      </c>
      <c r="AT322" s="163" t="s">
        <v>142</v>
      </c>
      <c r="AU322" s="163" t="s">
        <v>84</v>
      </c>
      <c r="AY322" s="14" t="s">
        <v>141</v>
      </c>
      <c r="BE322" s="164">
        <f t="shared" si="64"/>
        <v>0</v>
      </c>
      <c r="BF322" s="164">
        <f t="shared" si="65"/>
        <v>0</v>
      </c>
      <c r="BG322" s="164">
        <f t="shared" si="66"/>
        <v>0</v>
      </c>
      <c r="BH322" s="164">
        <f t="shared" si="67"/>
        <v>0</v>
      </c>
      <c r="BI322" s="164">
        <f t="shared" si="68"/>
        <v>0</v>
      </c>
      <c r="BJ322" s="14" t="s">
        <v>84</v>
      </c>
      <c r="BK322" s="164">
        <f t="shared" si="69"/>
        <v>0</v>
      </c>
      <c r="BL322" s="14" t="s">
        <v>205</v>
      </c>
      <c r="BM322" s="163" t="s">
        <v>892</v>
      </c>
    </row>
    <row r="323" spans="1:65" s="2" customFormat="1" ht="24.2" customHeight="1">
      <c r="A323" s="29"/>
      <c r="B323" s="150"/>
      <c r="C323" s="151" t="s">
        <v>893</v>
      </c>
      <c r="D323" s="151" t="s">
        <v>142</v>
      </c>
      <c r="E323" s="152" t="s">
        <v>894</v>
      </c>
      <c r="F323" s="153" t="s">
        <v>895</v>
      </c>
      <c r="G323" s="154" t="s">
        <v>483</v>
      </c>
      <c r="H323" s="155">
        <v>4</v>
      </c>
      <c r="I323" s="156"/>
      <c r="J323" s="157">
        <f t="shared" si="60"/>
        <v>0</v>
      </c>
      <c r="K323" s="158"/>
      <c r="L323" s="30"/>
      <c r="M323" s="159" t="s">
        <v>1</v>
      </c>
      <c r="N323" s="160" t="s">
        <v>37</v>
      </c>
      <c r="O323" s="58"/>
      <c r="P323" s="161">
        <f t="shared" si="61"/>
        <v>0</v>
      </c>
      <c r="Q323" s="161">
        <v>0</v>
      </c>
      <c r="R323" s="161">
        <f t="shared" si="62"/>
        <v>0</v>
      </c>
      <c r="S323" s="161">
        <v>0</v>
      </c>
      <c r="T323" s="162">
        <f t="shared" si="6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3" t="s">
        <v>205</v>
      </c>
      <c r="AT323" s="163" t="s">
        <v>142</v>
      </c>
      <c r="AU323" s="163" t="s">
        <v>84</v>
      </c>
      <c r="AY323" s="14" t="s">
        <v>141</v>
      </c>
      <c r="BE323" s="164">
        <f t="shared" si="64"/>
        <v>0</v>
      </c>
      <c r="BF323" s="164">
        <f t="shared" si="65"/>
        <v>0</v>
      </c>
      <c r="BG323" s="164">
        <f t="shared" si="66"/>
        <v>0</v>
      </c>
      <c r="BH323" s="164">
        <f t="shared" si="67"/>
        <v>0</v>
      </c>
      <c r="BI323" s="164">
        <f t="shared" si="68"/>
        <v>0</v>
      </c>
      <c r="BJ323" s="14" t="s">
        <v>84</v>
      </c>
      <c r="BK323" s="164">
        <f t="shared" si="69"/>
        <v>0</v>
      </c>
      <c r="BL323" s="14" t="s">
        <v>205</v>
      </c>
      <c r="BM323" s="163" t="s">
        <v>896</v>
      </c>
    </row>
    <row r="324" spans="1:65" s="2" customFormat="1" ht="24.2" customHeight="1">
      <c r="A324" s="29"/>
      <c r="B324" s="150"/>
      <c r="C324" s="151" t="s">
        <v>897</v>
      </c>
      <c r="D324" s="151" t="s">
        <v>142</v>
      </c>
      <c r="E324" s="152" t="s">
        <v>898</v>
      </c>
      <c r="F324" s="153" t="s">
        <v>899</v>
      </c>
      <c r="G324" s="154" t="s">
        <v>483</v>
      </c>
      <c r="H324" s="155">
        <v>4</v>
      </c>
      <c r="I324" s="156"/>
      <c r="J324" s="157">
        <f t="shared" si="60"/>
        <v>0</v>
      </c>
      <c r="K324" s="158"/>
      <c r="L324" s="30"/>
      <c r="M324" s="159" t="s">
        <v>1</v>
      </c>
      <c r="N324" s="160" t="s">
        <v>37</v>
      </c>
      <c r="O324" s="58"/>
      <c r="P324" s="161">
        <f t="shared" si="61"/>
        <v>0</v>
      </c>
      <c r="Q324" s="161">
        <v>0</v>
      </c>
      <c r="R324" s="161">
        <f t="shared" si="62"/>
        <v>0</v>
      </c>
      <c r="S324" s="161">
        <v>0</v>
      </c>
      <c r="T324" s="162">
        <f t="shared" si="6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3" t="s">
        <v>205</v>
      </c>
      <c r="AT324" s="163" t="s">
        <v>142</v>
      </c>
      <c r="AU324" s="163" t="s">
        <v>84</v>
      </c>
      <c r="AY324" s="14" t="s">
        <v>141</v>
      </c>
      <c r="BE324" s="164">
        <f t="shared" si="64"/>
        <v>0</v>
      </c>
      <c r="BF324" s="164">
        <f t="shared" si="65"/>
        <v>0</v>
      </c>
      <c r="BG324" s="164">
        <f t="shared" si="66"/>
        <v>0</v>
      </c>
      <c r="BH324" s="164">
        <f t="shared" si="67"/>
        <v>0</v>
      </c>
      <c r="BI324" s="164">
        <f t="shared" si="68"/>
        <v>0</v>
      </c>
      <c r="BJ324" s="14" t="s">
        <v>84</v>
      </c>
      <c r="BK324" s="164">
        <f t="shared" si="69"/>
        <v>0</v>
      </c>
      <c r="BL324" s="14" t="s">
        <v>205</v>
      </c>
      <c r="BM324" s="163" t="s">
        <v>900</v>
      </c>
    </row>
    <row r="325" spans="1:65" s="2" customFormat="1" ht="21.75" customHeight="1">
      <c r="A325" s="29"/>
      <c r="B325" s="150"/>
      <c r="C325" s="151" t="s">
        <v>901</v>
      </c>
      <c r="D325" s="151" t="s">
        <v>142</v>
      </c>
      <c r="E325" s="152" t="s">
        <v>902</v>
      </c>
      <c r="F325" s="153" t="s">
        <v>903</v>
      </c>
      <c r="G325" s="154" t="s">
        <v>170</v>
      </c>
      <c r="H325" s="155">
        <v>178</v>
      </c>
      <c r="I325" s="156"/>
      <c r="J325" s="157">
        <f t="shared" si="60"/>
        <v>0</v>
      </c>
      <c r="K325" s="158"/>
      <c r="L325" s="30"/>
      <c r="M325" s="159" t="s">
        <v>1</v>
      </c>
      <c r="N325" s="160" t="s">
        <v>37</v>
      </c>
      <c r="O325" s="58"/>
      <c r="P325" s="161">
        <f t="shared" si="61"/>
        <v>0</v>
      </c>
      <c r="Q325" s="161">
        <v>0</v>
      </c>
      <c r="R325" s="161">
        <f t="shared" si="62"/>
        <v>0</v>
      </c>
      <c r="S325" s="161">
        <v>0</v>
      </c>
      <c r="T325" s="162">
        <f t="shared" si="6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3" t="s">
        <v>205</v>
      </c>
      <c r="AT325" s="163" t="s">
        <v>142</v>
      </c>
      <c r="AU325" s="163" t="s">
        <v>84</v>
      </c>
      <c r="AY325" s="14" t="s">
        <v>141</v>
      </c>
      <c r="BE325" s="164">
        <f t="shared" si="64"/>
        <v>0</v>
      </c>
      <c r="BF325" s="164">
        <f t="shared" si="65"/>
        <v>0</v>
      </c>
      <c r="BG325" s="164">
        <f t="shared" si="66"/>
        <v>0</v>
      </c>
      <c r="BH325" s="164">
        <f t="shared" si="67"/>
        <v>0</v>
      </c>
      <c r="BI325" s="164">
        <f t="shared" si="68"/>
        <v>0</v>
      </c>
      <c r="BJ325" s="14" t="s">
        <v>84</v>
      </c>
      <c r="BK325" s="164">
        <f t="shared" si="69"/>
        <v>0</v>
      </c>
      <c r="BL325" s="14" t="s">
        <v>205</v>
      </c>
      <c r="BM325" s="163" t="s">
        <v>904</v>
      </c>
    </row>
    <row r="326" spans="1:65" s="2" customFormat="1" ht="24.2" customHeight="1">
      <c r="A326" s="29"/>
      <c r="B326" s="150"/>
      <c r="C326" s="151" t="s">
        <v>905</v>
      </c>
      <c r="D326" s="151" t="s">
        <v>142</v>
      </c>
      <c r="E326" s="152" t="s">
        <v>906</v>
      </c>
      <c r="F326" s="153" t="s">
        <v>907</v>
      </c>
      <c r="G326" s="154" t="s">
        <v>170</v>
      </c>
      <c r="H326" s="155">
        <v>78</v>
      </c>
      <c r="I326" s="156"/>
      <c r="J326" s="157">
        <f t="shared" si="60"/>
        <v>0</v>
      </c>
      <c r="K326" s="158"/>
      <c r="L326" s="30"/>
      <c r="M326" s="159" t="s">
        <v>1</v>
      </c>
      <c r="N326" s="160" t="s">
        <v>37</v>
      </c>
      <c r="O326" s="58"/>
      <c r="P326" s="161">
        <f t="shared" si="61"/>
        <v>0</v>
      </c>
      <c r="Q326" s="161">
        <v>0</v>
      </c>
      <c r="R326" s="161">
        <f t="shared" si="62"/>
        <v>0</v>
      </c>
      <c r="S326" s="161">
        <v>0</v>
      </c>
      <c r="T326" s="162">
        <f t="shared" si="6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3" t="s">
        <v>205</v>
      </c>
      <c r="AT326" s="163" t="s">
        <v>142</v>
      </c>
      <c r="AU326" s="163" t="s">
        <v>84</v>
      </c>
      <c r="AY326" s="14" t="s">
        <v>141</v>
      </c>
      <c r="BE326" s="164">
        <f t="shared" si="64"/>
        <v>0</v>
      </c>
      <c r="BF326" s="164">
        <f t="shared" si="65"/>
        <v>0</v>
      </c>
      <c r="BG326" s="164">
        <f t="shared" si="66"/>
        <v>0</v>
      </c>
      <c r="BH326" s="164">
        <f t="shared" si="67"/>
        <v>0</v>
      </c>
      <c r="BI326" s="164">
        <f t="shared" si="68"/>
        <v>0</v>
      </c>
      <c r="BJ326" s="14" t="s">
        <v>84</v>
      </c>
      <c r="BK326" s="164">
        <f t="shared" si="69"/>
        <v>0</v>
      </c>
      <c r="BL326" s="14" t="s">
        <v>205</v>
      </c>
      <c r="BM326" s="163" t="s">
        <v>908</v>
      </c>
    </row>
    <row r="327" spans="1:65" s="2" customFormat="1" ht="21.75" customHeight="1">
      <c r="A327" s="29"/>
      <c r="B327" s="150"/>
      <c r="C327" s="151" t="s">
        <v>909</v>
      </c>
      <c r="D327" s="151" t="s">
        <v>142</v>
      </c>
      <c r="E327" s="152" t="s">
        <v>910</v>
      </c>
      <c r="F327" s="153" t="s">
        <v>911</v>
      </c>
      <c r="G327" s="154" t="s">
        <v>483</v>
      </c>
      <c r="H327" s="155">
        <v>4</v>
      </c>
      <c r="I327" s="156"/>
      <c r="J327" s="157">
        <f t="shared" si="60"/>
        <v>0</v>
      </c>
      <c r="K327" s="158"/>
      <c r="L327" s="30"/>
      <c r="M327" s="159" t="s">
        <v>1</v>
      </c>
      <c r="N327" s="160" t="s">
        <v>37</v>
      </c>
      <c r="O327" s="58"/>
      <c r="P327" s="161">
        <f t="shared" si="61"/>
        <v>0</v>
      </c>
      <c r="Q327" s="161">
        <v>0</v>
      </c>
      <c r="R327" s="161">
        <f t="shared" si="62"/>
        <v>0</v>
      </c>
      <c r="S327" s="161">
        <v>0</v>
      </c>
      <c r="T327" s="162">
        <f t="shared" si="6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3" t="s">
        <v>205</v>
      </c>
      <c r="AT327" s="163" t="s">
        <v>142</v>
      </c>
      <c r="AU327" s="163" t="s">
        <v>84</v>
      </c>
      <c r="AY327" s="14" t="s">
        <v>141</v>
      </c>
      <c r="BE327" s="164">
        <f t="shared" si="64"/>
        <v>0</v>
      </c>
      <c r="BF327" s="164">
        <f t="shared" si="65"/>
        <v>0</v>
      </c>
      <c r="BG327" s="164">
        <f t="shared" si="66"/>
        <v>0</v>
      </c>
      <c r="BH327" s="164">
        <f t="shared" si="67"/>
        <v>0</v>
      </c>
      <c r="BI327" s="164">
        <f t="shared" si="68"/>
        <v>0</v>
      </c>
      <c r="BJ327" s="14" t="s">
        <v>84</v>
      </c>
      <c r="BK327" s="164">
        <f t="shared" si="69"/>
        <v>0</v>
      </c>
      <c r="BL327" s="14" t="s">
        <v>205</v>
      </c>
      <c r="BM327" s="163" t="s">
        <v>912</v>
      </c>
    </row>
    <row r="328" spans="1:65" s="2" customFormat="1" ht="21.75" customHeight="1">
      <c r="A328" s="29"/>
      <c r="B328" s="150"/>
      <c r="C328" s="151" t="s">
        <v>913</v>
      </c>
      <c r="D328" s="151" t="s">
        <v>142</v>
      </c>
      <c r="E328" s="152" t="s">
        <v>914</v>
      </c>
      <c r="F328" s="153" t="s">
        <v>915</v>
      </c>
      <c r="G328" s="154" t="s">
        <v>483</v>
      </c>
      <c r="H328" s="155">
        <v>4</v>
      </c>
      <c r="I328" s="156"/>
      <c r="J328" s="157">
        <f t="shared" si="60"/>
        <v>0</v>
      </c>
      <c r="K328" s="158"/>
      <c r="L328" s="30"/>
      <c r="M328" s="159" t="s">
        <v>1</v>
      </c>
      <c r="N328" s="160" t="s">
        <v>37</v>
      </c>
      <c r="O328" s="58"/>
      <c r="P328" s="161">
        <f t="shared" si="61"/>
        <v>0</v>
      </c>
      <c r="Q328" s="161">
        <v>0</v>
      </c>
      <c r="R328" s="161">
        <f t="shared" si="62"/>
        <v>0</v>
      </c>
      <c r="S328" s="161">
        <v>0</v>
      </c>
      <c r="T328" s="162">
        <f t="shared" si="6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3" t="s">
        <v>205</v>
      </c>
      <c r="AT328" s="163" t="s">
        <v>142</v>
      </c>
      <c r="AU328" s="163" t="s">
        <v>84</v>
      </c>
      <c r="AY328" s="14" t="s">
        <v>141</v>
      </c>
      <c r="BE328" s="164">
        <f t="shared" si="64"/>
        <v>0</v>
      </c>
      <c r="BF328" s="164">
        <f t="shared" si="65"/>
        <v>0</v>
      </c>
      <c r="BG328" s="164">
        <f t="shared" si="66"/>
        <v>0</v>
      </c>
      <c r="BH328" s="164">
        <f t="shared" si="67"/>
        <v>0</v>
      </c>
      <c r="BI328" s="164">
        <f t="shared" si="68"/>
        <v>0</v>
      </c>
      <c r="BJ328" s="14" t="s">
        <v>84</v>
      </c>
      <c r="BK328" s="164">
        <f t="shared" si="69"/>
        <v>0</v>
      </c>
      <c r="BL328" s="14" t="s">
        <v>205</v>
      </c>
      <c r="BM328" s="163" t="s">
        <v>916</v>
      </c>
    </row>
    <row r="329" spans="1:65" s="2" customFormat="1" ht="24.2" customHeight="1">
      <c r="A329" s="29"/>
      <c r="B329" s="150"/>
      <c r="C329" s="151" t="s">
        <v>917</v>
      </c>
      <c r="D329" s="151" t="s">
        <v>142</v>
      </c>
      <c r="E329" s="152" t="s">
        <v>918</v>
      </c>
      <c r="F329" s="153" t="s">
        <v>919</v>
      </c>
      <c r="G329" s="154" t="s">
        <v>472</v>
      </c>
      <c r="H329" s="178"/>
      <c r="I329" s="156"/>
      <c r="J329" s="157">
        <f t="shared" si="60"/>
        <v>0</v>
      </c>
      <c r="K329" s="158"/>
      <c r="L329" s="30"/>
      <c r="M329" s="159" t="s">
        <v>1</v>
      </c>
      <c r="N329" s="160" t="s">
        <v>37</v>
      </c>
      <c r="O329" s="58"/>
      <c r="P329" s="161">
        <f t="shared" si="61"/>
        <v>0</v>
      </c>
      <c r="Q329" s="161">
        <v>0</v>
      </c>
      <c r="R329" s="161">
        <f t="shared" si="62"/>
        <v>0</v>
      </c>
      <c r="S329" s="161">
        <v>0</v>
      </c>
      <c r="T329" s="162">
        <f t="shared" si="6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3" t="s">
        <v>205</v>
      </c>
      <c r="AT329" s="163" t="s">
        <v>142</v>
      </c>
      <c r="AU329" s="163" t="s">
        <v>84</v>
      </c>
      <c r="AY329" s="14" t="s">
        <v>141</v>
      </c>
      <c r="BE329" s="164">
        <f t="shared" si="64"/>
        <v>0</v>
      </c>
      <c r="BF329" s="164">
        <f t="shared" si="65"/>
        <v>0</v>
      </c>
      <c r="BG329" s="164">
        <f t="shared" si="66"/>
        <v>0</v>
      </c>
      <c r="BH329" s="164">
        <f t="shared" si="67"/>
        <v>0</v>
      </c>
      <c r="BI329" s="164">
        <f t="shared" si="68"/>
        <v>0</v>
      </c>
      <c r="BJ329" s="14" t="s">
        <v>84</v>
      </c>
      <c r="BK329" s="164">
        <f t="shared" si="69"/>
        <v>0</v>
      </c>
      <c r="BL329" s="14" t="s">
        <v>205</v>
      </c>
      <c r="BM329" s="163" t="s">
        <v>920</v>
      </c>
    </row>
    <row r="330" spans="1:65" s="12" customFormat="1" ht="22.9" customHeight="1">
      <c r="B330" s="139"/>
      <c r="D330" s="140" t="s">
        <v>70</v>
      </c>
      <c r="E330" s="165" t="s">
        <v>921</v>
      </c>
      <c r="F330" s="165" t="s">
        <v>922</v>
      </c>
      <c r="I330" s="142"/>
      <c r="J330" s="166">
        <f>BK330</f>
        <v>0</v>
      </c>
      <c r="L330" s="139"/>
      <c r="M330" s="144"/>
      <c r="N330" s="145"/>
      <c r="O330" s="145"/>
      <c r="P330" s="146">
        <f>SUM(P331:P383)</f>
        <v>0</v>
      </c>
      <c r="Q330" s="145"/>
      <c r="R330" s="146">
        <f>SUM(R331:R383)</f>
        <v>0</v>
      </c>
      <c r="S330" s="145"/>
      <c r="T330" s="147">
        <f>SUM(T331:T383)</f>
        <v>0</v>
      </c>
      <c r="AR330" s="140" t="s">
        <v>84</v>
      </c>
      <c r="AT330" s="148" t="s">
        <v>70</v>
      </c>
      <c r="AU330" s="148" t="s">
        <v>78</v>
      </c>
      <c r="AY330" s="140" t="s">
        <v>141</v>
      </c>
      <c r="BK330" s="149">
        <f>SUM(BK331:BK383)</f>
        <v>0</v>
      </c>
    </row>
    <row r="331" spans="1:65" s="2" customFormat="1" ht="21.75" customHeight="1">
      <c r="A331" s="29"/>
      <c r="B331" s="150"/>
      <c r="C331" s="151" t="s">
        <v>923</v>
      </c>
      <c r="D331" s="151" t="s">
        <v>142</v>
      </c>
      <c r="E331" s="152" t="s">
        <v>924</v>
      </c>
      <c r="F331" s="153" t="s">
        <v>925</v>
      </c>
      <c r="G331" s="154" t="s">
        <v>157</v>
      </c>
      <c r="H331" s="155">
        <v>2</v>
      </c>
      <c r="I331" s="156"/>
      <c r="J331" s="157">
        <f t="shared" ref="J331:J362" si="70">ROUND(I331*H331,2)</f>
        <v>0</v>
      </c>
      <c r="K331" s="158"/>
      <c r="L331" s="30"/>
      <c r="M331" s="159" t="s">
        <v>1</v>
      </c>
      <c r="N331" s="160" t="s">
        <v>37</v>
      </c>
      <c r="O331" s="58"/>
      <c r="P331" s="161">
        <f t="shared" ref="P331:P362" si="71">O331*H331</f>
        <v>0</v>
      </c>
      <c r="Q331" s="161">
        <v>0</v>
      </c>
      <c r="R331" s="161">
        <f t="shared" ref="R331:R362" si="72">Q331*H331</f>
        <v>0</v>
      </c>
      <c r="S331" s="161">
        <v>0</v>
      </c>
      <c r="T331" s="162">
        <f t="shared" ref="T331:T362" si="73">S331*H331</f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3" t="s">
        <v>205</v>
      </c>
      <c r="AT331" s="163" t="s">
        <v>142</v>
      </c>
      <c r="AU331" s="163" t="s">
        <v>84</v>
      </c>
      <c r="AY331" s="14" t="s">
        <v>141</v>
      </c>
      <c r="BE331" s="164">
        <f t="shared" ref="BE331:BE362" si="74">IF(N331="základná",J331,0)</f>
        <v>0</v>
      </c>
      <c r="BF331" s="164">
        <f t="shared" ref="BF331:BF362" si="75">IF(N331="znížená",J331,0)</f>
        <v>0</v>
      </c>
      <c r="BG331" s="164">
        <f t="shared" ref="BG331:BG362" si="76">IF(N331="zákl. prenesená",J331,0)</f>
        <v>0</v>
      </c>
      <c r="BH331" s="164">
        <f t="shared" ref="BH331:BH362" si="77">IF(N331="zníž. prenesená",J331,0)</f>
        <v>0</v>
      </c>
      <c r="BI331" s="164">
        <f t="shared" ref="BI331:BI362" si="78">IF(N331="nulová",J331,0)</f>
        <v>0</v>
      </c>
      <c r="BJ331" s="14" t="s">
        <v>84</v>
      </c>
      <c r="BK331" s="164">
        <f t="shared" ref="BK331:BK362" si="79">ROUND(I331*H331,2)</f>
        <v>0</v>
      </c>
      <c r="BL331" s="14" t="s">
        <v>205</v>
      </c>
      <c r="BM331" s="163" t="s">
        <v>926</v>
      </c>
    </row>
    <row r="332" spans="1:65" s="2" customFormat="1" ht="16.5" customHeight="1">
      <c r="A332" s="29"/>
      <c r="B332" s="150"/>
      <c r="C332" s="167" t="s">
        <v>927</v>
      </c>
      <c r="D332" s="167" t="s">
        <v>301</v>
      </c>
      <c r="E332" s="168" t="s">
        <v>928</v>
      </c>
      <c r="F332" s="169" t="s">
        <v>929</v>
      </c>
      <c r="G332" s="170" t="s">
        <v>157</v>
      </c>
      <c r="H332" s="171">
        <v>8</v>
      </c>
      <c r="I332" s="172"/>
      <c r="J332" s="173">
        <f t="shared" si="70"/>
        <v>0</v>
      </c>
      <c r="K332" s="174"/>
      <c r="L332" s="175"/>
      <c r="M332" s="176" t="s">
        <v>1</v>
      </c>
      <c r="N332" s="177" t="s">
        <v>37</v>
      </c>
      <c r="O332" s="58"/>
      <c r="P332" s="161">
        <f t="shared" si="71"/>
        <v>0</v>
      </c>
      <c r="Q332" s="161">
        <v>0</v>
      </c>
      <c r="R332" s="161">
        <f t="shared" si="72"/>
        <v>0</v>
      </c>
      <c r="S332" s="161">
        <v>0</v>
      </c>
      <c r="T332" s="162">
        <f t="shared" si="7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3" t="s">
        <v>268</v>
      </c>
      <c r="AT332" s="163" t="s">
        <v>301</v>
      </c>
      <c r="AU332" s="163" t="s">
        <v>84</v>
      </c>
      <c r="AY332" s="14" t="s">
        <v>141</v>
      </c>
      <c r="BE332" s="164">
        <f t="shared" si="74"/>
        <v>0</v>
      </c>
      <c r="BF332" s="164">
        <f t="shared" si="75"/>
        <v>0</v>
      </c>
      <c r="BG332" s="164">
        <f t="shared" si="76"/>
        <v>0</v>
      </c>
      <c r="BH332" s="164">
        <f t="shared" si="77"/>
        <v>0</v>
      </c>
      <c r="BI332" s="164">
        <f t="shared" si="78"/>
        <v>0</v>
      </c>
      <c r="BJ332" s="14" t="s">
        <v>84</v>
      </c>
      <c r="BK332" s="164">
        <f t="shared" si="79"/>
        <v>0</v>
      </c>
      <c r="BL332" s="14" t="s">
        <v>205</v>
      </c>
      <c r="BM332" s="163" t="s">
        <v>930</v>
      </c>
    </row>
    <row r="333" spans="1:65" s="2" customFormat="1" ht="16.5" customHeight="1">
      <c r="A333" s="29"/>
      <c r="B333" s="150"/>
      <c r="C333" s="167" t="s">
        <v>931</v>
      </c>
      <c r="D333" s="167" t="s">
        <v>301</v>
      </c>
      <c r="E333" s="168" t="s">
        <v>932</v>
      </c>
      <c r="F333" s="169" t="s">
        <v>933</v>
      </c>
      <c r="G333" s="170" t="s">
        <v>157</v>
      </c>
      <c r="H333" s="171">
        <v>1</v>
      </c>
      <c r="I333" s="172"/>
      <c r="J333" s="173">
        <f t="shared" si="70"/>
        <v>0</v>
      </c>
      <c r="K333" s="174"/>
      <c r="L333" s="175"/>
      <c r="M333" s="176" t="s">
        <v>1</v>
      </c>
      <c r="N333" s="177" t="s">
        <v>37</v>
      </c>
      <c r="O333" s="58"/>
      <c r="P333" s="161">
        <f t="shared" si="71"/>
        <v>0</v>
      </c>
      <c r="Q333" s="161">
        <v>0</v>
      </c>
      <c r="R333" s="161">
        <f t="shared" si="72"/>
        <v>0</v>
      </c>
      <c r="S333" s="161">
        <v>0</v>
      </c>
      <c r="T333" s="162">
        <f t="shared" si="7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3" t="s">
        <v>268</v>
      </c>
      <c r="AT333" s="163" t="s">
        <v>301</v>
      </c>
      <c r="AU333" s="163" t="s">
        <v>84</v>
      </c>
      <c r="AY333" s="14" t="s">
        <v>141</v>
      </c>
      <c r="BE333" s="164">
        <f t="shared" si="74"/>
        <v>0</v>
      </c>
      <c r="BF333" s="164">
        <f t="shared" si="75"/>
        <v>0</v>
      </c>
      <c r="BG333" s="164">
        <f t="shared" si="76"/>
        <v>0</v>
      </c>
      <c r="BH333" s="164">
        <f t="shared" si="77"/>
        <v>0</v>
      </c>
      <c r="BI333" s="164">
        <f t="shared" si="78"/>
        <v>0</v>
      </c>
      <c r="BJ333" s="14" t="s">
        <v>84</v>
      </c>
      <c r="BK333" s="164">
        <f t="shared" si="79"/>
        <v>0</v>
      </c>
      <c r="BL333" s="14" t="s">
        <v>205</v>
      </c>
      <c r="BM333" s="163" t="s">
        <v>934</v>
      </c>
    </row>
    <row r="334" spans="1:65" s="2" customFormat="1" ht="16.5" customHeight="1">
      <c r="A334" s="29"/>
      <c r="B334" s="150"/>
      <c r="C334" s="167" t="s">
        <v>935</v>
      </c>
      <c r="D334" s="167" t="s">
        <v>301</v>
      </c>
      <c r="E334" s="168" t="s">
        <v>936</v>
      </c>
      <c r="F334" s="169" t="s">
        <v>937</v>
      </c>
      <c r="G334" s="170" t="s">
        <v>157</v>
      </c>
      <c r="H334" s="171">
        <v>9</v>
      </c>
      <c r="I334" s="172"/>
      <c r="J334" s="173">
        <f t="shared" si="70"/>
        <v>0</v>
      </c>
      <c r="K334" s="174"/>
      <c r="L334" s="175"/>
      <c r="M334" s="176" t="s">
        <v>1</v>
      </c>
      <c r="N334" s="177" t="s">
        <v>37</v>
      </c>
      <c r="O334" s="58"/>
      <c r="P334" s="161">
        <f t="shared" si="71"/>
        <v>0</v>
      </c>
      <c r="Q334" s="161">
        <v>0</v>
      </c>
      <c r="R334" s="161">
        <f t="shared" si="72"/>
        <v>0</v>
      </c>
      <c r="S334" s="161">
        <v>0</v>
      </c>
      <c r="T334" s="162">
        <f t="shared" si="7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3" t="s">
        <v>268</v>
      </c>
      <c r="AT334" s="163" t="s">
        <v>301</v>
      </c>
      <c r="AU334" s="163" t="s">
        <v>84</v>
      </c>
      <c r="AY334" s="14" t="s">
        <v>141</v>
      </c>
      <c r="BE334" s="164">
        <f t="shared" si="74"/>
        <v>0</v>
      </c>
      <c r="BF334" s="164">
        <f t="shared" si="75"/>
        <v>0</v>
      </c>
      <c r="BG334" s="164">
        <f t="shared" si="76"/>
        <v>0</v>
      </c>
      <c r="BH334" s="164">
        <f t="shared" si="77"/>
        <v>0</v>
      </c>
      <c r="BI334" s="164">
        <f t="shared" si="78"/>
        <v>0</v>
      </c>
      <c r="BJ334" s="14" t="s">
        <v>84</v>
      </c>
      <c r="BK334" s="164">
        <f t="shared" si="79"/>
        <v>0</v>
      </c>
      <c r="BL334" s="14" t="s">
        <v>205</v>
      </c>
      <c r="BM334" s="163" t="s">
        <v>938</v>
      </c>
    </row>
    <row r="335" spans="1:65" s="2" customFormat="1" ht="16.5" customHeight="1">
      <c r="A335" s="29"/>
      <c r="B335" s="150"/>
      <c r="C335" s="167" t="s">
        <v>939</v>
      </c>
      <c r="D335" s="167" t="s">
        <v>301</v>
      </c>
      <c r="E335" s="168" t="s">
        <v>940</v>
      </c>
      <c r="F335" s="169" t="s">
        <v>941</v>
      </c>
      <c r="G335" s="170" t="s">
        <v>157</v>
      </c>
      <c r="H335" s="171">
        <v>4</v>
      </c>
      <c r="I335" s="172"/>
      <c r="J335" s="173">
        <f t="shared" si="70"/>
        <v>0</v>
      </c>
      <c r="K335" s="174"/>
      <c r="L335" s="175"/>
      <c r="M335" s="176" t="s">
        <v>1</v>
      </c>
      <c r="N335" s="177" t="s">
        <v>37</v>
      </c>
      <c r="O335" s="58"/>
      <c r="P335" s="161">
        <f t="shared" si="71"/>
        <v>0</v>
      </c>
      <c r="Q335" s="161">
        <v>0</v>
      </c>
      <c r="R335" s="161">
        <f t="shared" si="72"/>
        <v>0</v>
      </c>
      <c r="S335" s="161">
        <v>0</v>
      </c>
      <c r="T335" s="162">
        <f t="shared" si="7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3" t="s">
        <v>268</v>
      </c>
      <c r="AT335" s="163" t="s">
        <v>301</v>
      </c>
      <c r="AU335" s="163" t="s">
        <v>84</v>
      </c>
      <c r="AY335" s="14" t="s">
        <v>141</v>
      </c>
      <c r="BE335" s="164">
        <f t="shared" si="74"/>
        <v>0</v>
      </c>
      <c r="BF335" s="164">
        <f t="shared" si="75"/>
        <v>0</v>
      </c>
      <c r="BG335" s="164">
        <f t="shared" si="76"/>
        <v>0</v>
      </c>
      <c r="BH335" s="164">
        <f t="shared" si="77"/>
        <v>0</v>
      </c>
      <c r="BI335" s="164">
        <f t="shared" si="78"/>
        <v>0</v>
      </c>
      <c r="BJ335" s="14" t="s">
        <v>84</v>
      </c>
      <c r="BK335" s="164">
        <f t="shared" si="79"/>
        <v>0</v>
      </c>
      <c r="BL335" s="14" t="s">
        <v>205</v>
      </c>
      <c r="BM335" s="163" t="s">
        <v>942</v>
      </c>
    </row>
    <row r="336" spans="1:65" s="2" customFormat="1" ht="16.5" customHeight="1">
      <c r="A336" s="29"/>
      <c r="B336" s="150"/>
      <c r="C336" s="167" t="s">
        <v>943</v>
      </c>
      <c r="D336" s="167" t="s">
        <v>301</v>
      </c>
      <c r="E336" s="168" t="s">
        <v>944</v>
      </c>
      <c r="F336" s="169" t="s">
        <v>945</v>
      </c>
      <c r="G336" s="170" t="s">
        <v>157</v>
      </c>
      <c r="H336" s="171">
        <v>6</v>
      </c>
      <c r="I336" s="172"/>
      <c r="J336" s="173">
        <f t="shared" si="70"/>
        <v>0</v>
      </c>
      <c r="K336" s="174"/>
      <c r="L336" s="175"/>
      <c r="M336" s="176" t="s">
        <v>1</v>
      </c>
      <c r="N336" s="177" t="s">
        <v>37</v>
      </c>
      <c r="O336" s="58"/>
      <c r="P336" s="161">
        <f t="shared" si="71"/>
        <v>0</v>
      </c>
      <c r="Q336" s="161">
        <v>0</v>
      </c>
      <c r="R336" s="161">
        <f t="shared" si="72"/>
        <v>0</v>
      </c>
      <c r="S336" s="161">
        <v>0</v>
      </c>
      <c r="T336" s="162">
        <f t="shared" si="7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3" t="s">
        <v>268</v>
      </c>
      <c r="AT336" s="163" t="s">
        <v>301</v>
      </c>
      <c r="AU336" s="163" t="s">
        <v>84</v>
      </c>
      <c r="AY336" s="14" t="s">
        <v>141</v>
      </c>
      <c r="BE336" s="164">
        <f t="shared" si="74"/>
        <v>0</v>
      </c>
      <c r="BF336" s="164">
        <f t="shared" si="75"/>
        <v>0</v>
      </c>
      <c r="BG336" s="164">
        <f t="shared" si="76"/>
        <v>0</v>
      </c>
      <c r="BH336" s="164">
        <f t="shared" si="77"/>
        <v>0</v>
      </c>
      <c r="BI336" s="164">
        <f t="shared" si="78"/>
        <v>0</v>
      </c>
      <c r="BJ336" s="14" t="s">
        <v>84</v>
      </c>
      <c r="BK336" s="164">
        <f t="shared" si="79"/>
        <v>0</v>
      </c>
      <c r="BL336" s="14" t="s">
        <v>205</v>
      </c>
      <c r="BM336" s="163" t="s">
        <v>946</v>
      </c>
    </row>
    <row r="337" spans="1:65" s="2" customFormat="1" ht="21.75" customHeight="1">
      <c r="A337" s="29"/>
      <c r="B337" s="150"/>
      <c r="C337" s="167" t="s">
        <v>947</v>
      </c>
      <c r="D337" s="167" t="s">
        <v>301</v>
      </c>
      <c r="E337" s="168" t="s">
        <v>948</v>
      </c>
      <c r="F337" s="169" t="s">
        <v>949</v>
      </c>
      <c r="G337" s="170" t="s">
        <v>157</v>
      </c>
      <c r="H337" s="171">
        <v>12</v>
      </c>
      <c r="I337" s="172"/>
      <c r="J337" s="173">
        <f t="shared" si="70"/>
        <v>0</v>
      </c>
      <c r="K337" s="174"/>
      <c r="L337" s="175"/>
      <c r="M337" s="176" t="s">
        <v>1</v>
      </c>
      <c r="N337" s="177" t="s">
        <v>37</v>
      </c>
      <c r="O337" s="58"/>
      <c r="P337" s="161">
        <f t="shared" si="71"/>
        <v>0</v>
      </c>
      <c r="Q337" s="161">
        <v>0</v>
      </c>
      <c r="R337" s="161">
        <f t="shared" si="72"/>
        <v>0</v>
      </c>
      <c r="S337" s="161">
        <v>0</v>
      </c>
      <c r="T337" s="162">
        <f t="shared" si="7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3" t="s">
        <v>268</v>
      </c>
      <c r="AT337" s="163" t="s">
        <v>301</v>
      </c>
      <c r="AU337" s="163" t="s">
        <v>84</v>
      </c>
      <c r="AY337" s="14" t="s">
        <v>141</v>
      </c>
      <c r="BE337" s="164">
        <f t="shared" si="74"/>
        <v>0</v>
      </c>
      <c r="BF337" s="164">
        <f t="shared" si="75"/>
        <v>0</v>
      </c>
      <c r="BG337" s="164">
        <f t="shared" si="76"/>
        <v>0</v>
      </c>
      <c r="BH337" s="164">
        <f t="shared" si="77"/>
        <v>0</v>
      </c>
      <c r="BI337" s="164">
        <f t="shared" si="78"/>
        <v>0</v>
      </c>
      <c r="BJ337" s="14" t="s">
        <v>84</v>
      </c>
      <c r="BK337" s="164">
        <f t="shared" si="79"/>
        <v>0</v>
      </c>
      <c r="BL337" s="14" t="s">
        <v>205</v>
      </c>
      <c r="BM337" s="163" t="s">
        <v>950</v>
      </c>
    </row>
    <row r="338" spans="1:65" s="2" customFormat="1" ht="21.75" customHeight="1">
      <c r="A338" s="29"/>
      <c r="B338" s="150"/>
      <c r="C338" s="167" t="s">
        <v>951</v>
      </c>
      <c r="D338" s="167" t="s">
        <v>301</v>
      </c>
      <c r="E338" s="168" t="s">
        <v>952</v>
      </c>
      <c r="F338" s="169" t="s">
        <v>953</v>
      </c>
      <c r="G338" s="170" t="s">
        <v>157</v>
      </c>
      <c r="H338" s="171">
        <v>3</v>
      </c>
      <c r="I338" s="172"/>
      <c r="J338" s="173">
        <f t="shared" si="70"/>
        <v>0</v>
      </c>
      <c r="K338" s="174"/>
      <c r="L338" s="175"/>
      <c r="M338" s="176" t="s">
        <v>1</v>
      </c>
      <c r="N338" s="177" t="s">
        <v>37</v>
      </c>
      <c r="O338" s="58"/>
      <c r="P338" s="161">
        <f t="shared" si="71"/>
        <v>0</v>
      </c>
      <c r="Q338" s="161">
        <v>0</v>
      </c>
      <c r="R338" s="161">
        <f t="shared" si="72"/>
        <v>0</v>
      </c>
      <c r="S338" s="161">
        <v>0</v>
      </c>
      <c r="T338" s="162">
        <f t="shared" si="7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3" t="s">
        <v>268</v>
      </c>
      <c r="AT338" s="163" t="s">
        <v>301</v>
      </c>
      <c r="AU338" s="163" t="s">
        <v>84</v>
      </c>
      <c r="AY338" s="14" t="s">
        <v>141</v>
      </c>
      <c r="BE338" s="164">
        <f t="shared" si="74"/>
        <v>0</v>
      </c>
      <c r="BF338" s="164">
        <f t="shared" si="75"/>
        <v>0</v>
      </c>
      <c r="BG338" s="164">
        <f t="shared" si="76"/>
        <v>0</v>
      </c>
      <c r="BH338" s="164">
        <f t="shared" si="77"/>
        <v>0</v>
      </c>
      <c r="BI338" s="164">
        <f t="shared" si="78"/>
        <v>0</v>
      </c>
      <c r="BJ338" s="14" t="s">
        <v>84</v>
      </c>
      <c r="BK338" s="164">
        <f t="shared" si="79"/>
        <v>0</v>
      </c>
      <c r="BL338" s="14" t="s">
        <v>205</v>
      </c>
      <c r="BM338" s="163" t="s">
        <v>954</v>
      </c>
    </row>
    <row r="339" spans="1:65" s="2" customFormat="1" ht="16.5" customHeight="1">
      <c r="A339" s="29"/>
      <c r="B339" s="150"/>
      <c r="C339" s="167" t="s">
        <v>955</v>
      </c>
      <c r="D339" s="167" t="s">
        <v>301</v>
      </c>
      <c r="E339" s="168" t="s">
        <v>956</v>
      </c>
      <c r="F339" s="169" t="s">
        <v>957</v>
      </c>
      <c r="G339" s="170" t="s">
        <v>157</v>
      </c>
      <c r="H339" s="171">
        <v>1</v>
      </c>
      <c r="I339" s="172"/>
      <c r="J339" s="173">
        <f t="shared" si="70"/>
        <v>0</v>
      </c>
      <c r="K339" s="174"/>
      <c r="L339" s="175"/>
      <c r="M339" s="176" t="s">
        <v>1</v>
      </c>
      <c r="N339" s="177" t="s">
        <v>37</v>
      </c>
      <c r="O339" s="58"/>
      <c r="P339" s="161">
        <f t="shared" si="71"/>
        <v>0</v>
      </c>
      <c r="Q339" s="161">
        <v>0</v>
      </c>
      <c r="R339" s="161">
        <f t="shared" si="72"/>
        <v>0</v>
      </c>
      <c r="S339" s="161">
        <v>0</v>
      </c>
      <c r="T339" s="162">
        <f t="shared" si="7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3" t="s">
        <v>268</v>
      </c>
      <c r="AT339" s="163" t="s">
        <v>301</v>
      </c>
      <c r="AU339" s="163" t="s">
        <v>84</v>
      </c>
      <c r="AY339" s="14" t="s">
        <v>141</v>
      </c>
      <c r="BE339" s="164">
        <f t="shared" si="74"/>
        <v>0</v>
      </c>
      <c r="BF339" s="164">
        <f t="shared" si="75"/>
        <v>0</v>
      </c>
      <c r="BG339" s="164">
        <f t="shared" si="76"/>
        <v>0</v>
      </c>
      <c r="BH339" s="164">
        <f t="shared" si="77"/>
        <v>0</v>
      </c>
      <c r="BI339" s="164">
        <f t="shared" si="78"/>
        <v>0</v>
      </c>
      <c r="BJ339" s="14" t="s">
        <v>84</v>
      </c>
      <c r="BK339" s="164">
        <f t="shared" si="79"/>
        <v>0</v>
      </c>
      <c r="BL339" s="14" t="s">
        <v>205</v>
      </c>
      <c r="BM339" s="163" t="s">
        <v>958</v>
      </c>
    </row>
    <row r="340" spans="1:65" s="2" customFormat="1" ht="16.5" customHeight="1">
      <c r="A340" s="29"/>
      <c r="B340" s="150"/>
      <c r="C340" s="167" t="s">
        <v>959</v>
      </c>
      <c r="D340" s="167" t="s">
        <v>301</v>
      </c>
      <c r="E340" s="168" t="s">
        <v>960</v>
      </c>
      <c r="F340" s="169" t="s">
        <v>961</v>
      </c>
      <c r="G340" s="170" t="s">
        <v>157</v>
      </c>
      <c r="H340" s="171">
        <v>1</v>
      </c>
      <c r="I340" s="172"/>
      <c r="J340" s="173">
        <f t="shared" si="70"/>
        <v>0</v>
      </c>
      <c r="K340" s="174"/>
      <c r="L340" s="175"/>
      <c r="M340" s="176" t="s">
        <v>1</v>
      </c>
      <c r="N340" s="177" t="s">
        <v>37</v>
      </c>
      <c r="O340" s="58"/>
      <c r="P340" s="161">
        <f t="shared" si="71"/>
        <v>0</v>
      </c>
      <c r="Q340" s="161">
        <v>0</v>
      </c>
      <c r="R340" s="161">
        <f t="shared" si="72"/>
        <v>0</v>
      </c>
      <c r="S340" s="161">
        <v>0</v>
      </c>
      <c r="T340" s="162">
        <f t="shared" si="7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3" t="s">
        <v>268</v>
      </c>
      <c r="AT340" s="163" t="s">
        <v>301</v>
      </c>
      <c r="AU340" s="163" t="s">
        <v>84</v>
      </c>
      <c r="AY340" s="14" t="s">
        <v>141</v>
      </c>
      <c r="BE340" s="164">
        <f t="shared" si="74"/>
        <v>0</v>
      </c>
      <c r="BF340" s="164">
        <f t="shared" si="75"/>
        <v>0</v>
      </c>
      <c r="BG340" s="164">
        <f t="shared" si="76"/>
        <v>0</v>
      </c>
      <c r="BH340" s="164">
        <f t="shared" si="77"/>
        <v>0</v>
      </c>
      <c r="BI340" s="164">
        <f t="shared" si="78"/>
        <v>0</v>
      </c>
      <c r="BJ340" s="14" t="s">
        <v>84</v>
      </c>
      <c r="BK340" s="164">
        <f t="shared" si="79"/>
        <v>0</v>
      </c>
      <c r="BL340" s="14" t="s">
        <v>205</v>
      </c>
      <c r="BM340" s="163" t="s">
        <v>962</v>
      </c>
    </row>
    <row r="341" spans="1:65" s="2" customFormat="1" ht="16.5" customHeight="1">
      <c r="A341" s="29"/>
      <c r="B341" s="150"/>
      <c r="C341" s="167" t="s">
        <v>963</v>
      </c>
      <c r="D341" s="167" t="s">
        <v>301</v>
      </c>
      <c r="E341" s="168" t="s">
        <v>964</v>
      </c>
      <c r="F341" s="169" t="s">
        <v>965</v>
      </c>
      <c r="G341" s="170" t="s">
        <v>157</v>
      </c>
      <c r="H341" s="171">
        <v>1</v>
      </c>
      <c r="I341" s="172"/>
      <c r="J341" s="173">
        <f t="shared" si="70"/>
        <v>0</v>
      </c>
      <c r="K341" s="174"/>
      <c r="L341" s="175"/>
      <c r="M341" s="176" t="s">
        <v>1</v>
      </c>
      <c r="N341" s="177" t="s">
        <v>37</v>
      </c>
      <c r="O341" s="58"/>
      <c r="P341" s="161">
        <f t="shared" si="71"/>
        <v>0</v>
      </c>
      <c r="Q341" s="161">
        <v>0</v>
      </c>
      <c r="R341" s="161">
        <f t="shared" si="72"/>
        <v>0</v>
      </c>
      <c r="S341" s="161">
        <v>0</v>
      </c>
      <c r="T341" s="162">
        <f t="shared" si="7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3" t="s">
        <v>268</v>
      </c>
      <c r="AT341" s="163" t="s">
        <v>301</v>
      </c>
      <c r="AU341" s="163" t="s">
        <v>84</v>
      </c>
      <c r="AY341" s="14" t="s">
        <v>141</v>
      </c>
      <c r="BE341" s="164">
        <f t="shared" si="74"/>
        <v>0</v>
      </c>
      <c r="BF341" s="164">
        <f t="shared" si="75"/>
        <v>0</v>
      </c>
      <c r="BG341" s="164">
        <f t="shared" si="76"/>
        <v>0</v>
      </c>
      <c r="BH341" s="164">
        <f t="shared" si="77"/>
        <v>0</v>
      </c>
      <c r="BI341" s="164">
        <f t="shared" si="78"/>
        <v>0</v>
      </c>
      <c r="BJ341" s="14" t="s">
        <v>84</v>
      </c>
      <c r="BK341" s="164">
        <f t="shared" si="79"/>
        <v>0</v>
      </c>
      <c r="BL341" s="14" t="s">
        <v>205</v>
      </c>
      <c r="BM341" s="163" t="s">
        <v>966</v>
      </c>
    </row>
    <row r="342" spans="1:65" s="2" customFormat="1" ht="16.5" customHeight="1">
      <c r="A342" s="29"/>
      <c r="B342" s="150"/>
      <c r="C342" s="167" t="s">
        <v>967</v>
      </c>
      <c r="D342" s="167" t="s">
        <v>301</v>
      </c>
      <c r="E342" s="168" t="s">
        <v>968</v>
      </c>
      <c r="F342" s="169" t="s">
        <v>969</v>
      </c>
      <c r="G342" s="170" t="s">
        <v>157</v>
      </c>
      <c r="H342" s="171">
        <v>1</v>
      </c>
      <c r="I342" s="172"/>
      <c r="J342" s="173">
        <f t="shared" si="70"/>
        <v>0</v>
      </c>
      <c r="K342" s="174"/>
      <c r="L342" s="175"/>
      <c r="M342" s="176" t="s">
        <v>1</v>
      </c>
      <c r="N342" s="177" t="s">
        <v>37</v>
      </c>
      <c r="O342" s="58"/>
      <c r="P342" s="161">
        <f t="shared" si="71"/>
        <v>0</v>
      </c>
      <c r="Q342" s="161">
        <v>0</v>
      </c>
      <c r="R342" s="161">
        <f t="shared" si="72"/>
        <v>0</v>
      </c>
      <c r="S342" s="161">
        <v>0</v>
      </c>
      <c r="T342" s="162">
        <f t="shared" si="7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3" t="s">
        <v>268</v>
      </c>
      <c r="AT342" s="163" t="s">
        <v>301</v>
      </c>
      <c r="AU342" s="163" t="s">
        <v>84</v>
      </c>
      <c r="AY342" s="14" t="s">
        <v>141</v>
      </c>
      <c r="BE342" s="164">
        <f t="shared" si="74"/>
        <v>0</v>
      </c>
      <c r="BF342" s="164">
        <f t="shared" si="75"/>
        <v>0</v>
      </c>
      <c r="BG342" s="164">
        <f t="shared" si="76"/>
        <v>0</v>
      </c>
      <c r="BH342" s="164">
        <f t="shared" si="77"/>
        <v>0</v>
      </c>
      <c r="BI342" s="164">
        <f t="shared" si="78"/>
        <v>0</v>
      </c>
      <c r="BJ342" s="14" t="s">
        <v>84</v>
      </c>
      <c r="BK342" s="164">
        <f t="shared" si="79"/>
        <v>0</v>
      </c>
      <c r="BL342" s="14" t="s">
        <v>205</v>
      </c>
      <c r="BM342" s="163" t="s">
        <v>970</v>
      </c>
    </row>
    <row r="343" spans="1:65" s="2" customFormat="1" ht="16.5" customHeight="1">
      <c r="A343" s="29"/>
      <c r="B343" s="150"/>
      <c r="C343" s="167" t="s">
        <v>971</v>
      </c>
      <c r="D343" s="167" t="s">
        <v>301</v>
      </c>
      <c r="E343" s="168" t="s">
        <v>972</v>
      </c>
      <c r="F343" s="169" t="s">
        <v>973</v>
      </c>
      <c r="G343" s="170" t="s">
        <v>157</v>
      </c>
      <c r="H343" s="171">
        <v>1</v>
      </c>
      <c r="I343" s="172"/>
      <c r="J343" s="173">
        <f t="shared" si="70"/>
        <v>0</v>
      </c>
      <c r="K343" s="174"/>
      <c r="L343" s="175"/>
      <c r="M343" s="176" t="s">
        <v>1</v>
      </c>
      <c r="N343" s="177" t="s">
        <v>37</v>
      </c>
      <c r="O343" s="58"/>
      <c r="P343" s="161">
        <f t="shared" si="71"/>
        <v>0</v>
      </c>
      <c r="Q343" s="161">
        <v>0</v>
      </c>
      <c r="R343" s="161">
        <f t="shared" si="72"/>
        <v>0</v>
      </c>
      <c r="S343" s="161">
        <v>0</v>
      </c>
      <c r="T343" s="162">
        <f t="shared" si="7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3" t="s">
        <v>268</v>
      </c>
      <c r="AT343" s="163" t="s">
        <v>301</v>
      </c>
      <c r="AU343" s="163" t="s">
        <v>84</v>
      </c>
      <c r="AY343" s="14" t="s">
        <v>141</v>
      </c>
      <c r="BE343" s="164">
        <f t="shared" si="74"/>
        <v>0</v>
      </c>
      <c r="BF343" s="164">
        <f t="shared" si="75"/>
        <v>0</v>
      </c>
      <c r="BG343" s="164">
        <f t="shared" si="76"/>
        <v>0</v>
      </c>
      <c r="BH343" s="164">
        <f t="shared" si="77"/>
        <v>0</v>
      </c>
      <c r="BI343" s="164">
        <f t="shared" si="78"/>
        <v>0</v>
      </c>
      <c r="BJ343" s="14" t="s">
        <v>84</v>
      </c>
      <c r="BK343" s="164">
        <f t="shared" si="79"/>
        <v>0</v>
      </c>
      <c r="BL343" s="14" t="s">
        <v>205</v>
      </c>
      <c r="BM343" s="163" t="s">
        <v>974</v>
      </c>
    </row>
    <row r="344" spans="1:65" s="2" customFormat="1" ht="24.2" customHeight="1">
      <c r="A344" s="29"/>
      <c r="B344" s="150"/>
      <c r="C344" s="167" t="s">
        <v>975</v>
      </c>
      <c r="D344" s="167" t="s">
        <v>301</v>
      </c>
      <c r="E344" s="168" t="s">
        <v>976</v>
      </c>
      <c r="F344" s="169" t="s">
        <v>977</v>
      </c>
      <c r="G344" s="170" t="s">
        <v>157</v>
      </c>
      <c r="H344" s="171">
        <v>1</v>
      </c>
      <c r="I344" s="172"/>
      <c r="J344" s="173">
        <f t="shared" si="70"/>
        <v>0</v>
      </c>
      <c r="K344" s="174"/>
      <c r="L344" s="175"/>
      <c r="M344" s="176" t="s">
        <v>1</v>
      </c>
      <c r="N344" s="177" t="s">
        <v>37</v>
      </c>
      <c r="O344" s="58"/>
      <c r="P344" s="161">
        <f t="shared" si="71"/>
        <v>0</v>
      </c>
      <c r="Q344" s="161">
        <v>0</v>
      </c>
      <c r="R344" s="161">
        <f t="shared" si="72"/>
        <v>0</v>
      </c>
      <c r="S344" s="161">
        <v>0</v>
      </c>
      <c r="T344" s="162">
        <f t="shared" si="7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3" t="s">
        <v>268</v>
      </c>
      <c r="AT344" s="163" t="s">
        <v>301</v>
      </c>
      <c r="AU344" s="163" t="s">
        <v>84</v>
      </c>
      <c r="AY344" s="14" t="s">
        <v>141</v>
      </c>
      <c r="BE344" s="164">
        <f t="shared" si="74"/>
        <v>0</v>
      </c>
      <c r="BF344" s="164">
        <f t="shared" si="75"/>
        <v>0</v>
      </c>
      <c r="BG344" s="164">
        <f t="shared" si="76"/>
        <v>0</v>
      </c>
      <c r="BH344" s="164">
        <f t="shared" si="77"/>
        <v>0</v>
      </c>
      <c r="BI344" s="164">
        <f t="shared" si="78"/>
        <v>0</v>
      </c>
      <c r="BJ344" s="14" t="s">
        <v>84</v>
      </c>
      <c r="BK344" s="164">
        <f t="shared" si="79"/>
        <v>0</v>
      </c>
      <c r="BL344" s="14" t="s">
        <v>205</v>
      </c>
      <c r="BM344" s="163" t="s">
        <v>978</v>
      </c>
    </row>
    <row r="345" spans="1:65" s="2" customFormat="1" ht="24.2" customHeight="1">
      <c r="A345" s="29"/>
      <c r="B345" s="150"/>
      <c r="C345" s="167" t="s">
        <v>979</v>
      </c>
      <c r="D345" s="167" t="s">
        <v>301</v>
      </c>
      <c r="E345" s="168" t="s">
        <v>980</v>
      </c>
      <c r="F345" s="169" t="s">
        <v>981</v>
      </c>
      <c r="G345" s="170" t="s">
        <v>157</v>
      </c>
      <c r="H345" s="171">
        <v>1</v>
      </c>
      <c r="I345" s="172"/>
      <c r="J345" s="173">
        <f t="shared" si="70"/>
        <v>0</v>
      </c>
      <c r="K345" s="174"/>
      <c r="L345" s="175"/>
      <c r="M345" s="176" t="s">
        <v>1</v>
      </c>
      <c r="N345" s="177" t="s">
        <v>37</v>
      </c>
      <c r="O345" s="58"/>
      <c r="P345" s="161">
        <f t="shared" si="71"/>
        <v>0</v>
      </c>
      <c r="Q345" s="161">
        <v>0</v>
      </c>
      <c r="R345" s="161">
        <f t="shared" si="72"/>
        <v>0</v>
      </c>
      <c r="S345" s="161">
        <v>0</v>
      </c>
      <c r="T345" s="162">
        <f t="shared" si="7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3" t="s">
        <v>268</v>
      </c>
      <c r="AT345" s="163" t="s">
        <v>301</v>
      </c>
      <c r="AU345" s="163" t="s">
        <v>84</v>
      </c>
      <c r="AY345" s="14" t="s">
        <v>141</v>
      </c>
      <c r="BE345" s="164">
        <f t="shared" si="74"/>
        <v>0</v>
      </c>
      <c r="BF345" s="164">
        <f t="shared" si="75"/>
        <v>0</v>
      </c>
      <c r="BG345" s="164">
        <f t="shared" si="76"/>
        <v>0</v>
      </c>
      <c r="BH345" s="164">
        <f t="shared" si="77"/>
        <v>0</v>
      </c>
      <c r="BI345" s="164">
        <f t="shared" si="78"/>
        <v>0</v>
      </c>
      <c r="BJ345" s="14" t="s">
        <v>84</v>
      </c>
      <c r="BK345" s="164">
        <f t="shared" si="79"/>
        <v>0</v>
      </c>
      <c r="BL345" s="14" t="s">
        <v>205</v>
      </c>
      <c r="BM345" s="163" t="s">
        <v>982</v>
      </c>
    </row>
    <row r="346" spans="1:65" s="2" customFormat="1" ht="24.2" customHeight="1">
      <c r="A346" s="29"/>
      <c r="B346" s="150"/>
      <c r="C346" s="167" t="s">
        <v>983</v>
      </c>
      <c r="D346" s="167" t="s">
        <v>301</v>
      </c>
      <c r="E346" s="168" t="s">
        <v>984</v>
      </c>
      <c r="F346" s="169" t="s">
        <v>985</v>
      </c>
      <c r="G346" s="170" t="s">
        <v>157</v>
      </c>
      <c r="H346" s="171">
        <v>2</v>
      </c>
      <c r="I346" s="172"/>
      <c r="J346" s="173">
        <f t="shared" si="70"/>
        <v>0</v>
      </c>
      <c r="K346" s="174"/>
      <c r="L346" s="175"/>
      <c r="M346" s="176" t="s">
        <v>1</v>
      </c>
      <c r="N346" s="177" t="s">
        <v>37</v>
      </c>
      <c r="O346" s="58"/>
      <c r="P346" s="161">
        <f t="shared" si="71"/>
        <v>0</v>
      </c>
      <c r="Q346" s="161">
        <v>0</v>
      </c>
      <c r="R346" s="161">
        <f t="shared" si="72"/>
        <v>0</v>
      </c>
      <c r="S346" s="161">
        <v>0</v>
      </c>
      <c r="T346" s="162">
        <f t="shared" si="7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3" t="s">
        <v>268</v>
      </c>
      <c r="AT346" s="163" t="s">
        <v>301</v>
      </c>
      <c r="AU346" s="163" t="s">
        <v>84</v>
      </c>
      <c r="AY346" s="14" t="s">
        <v>141</v>
      </c>
      <c r="BE346" s="164">
        <f t="shared" si="74"/>
        <v>0</v>
      </c>
      <c r="BF346" s="164">
        <f t="shared" si="75"/>
        <v>0</v>
      </c>
      <c r="BG346" s="164">
        <f t="shared" si="76"/>
        <v>0</v>
      </c>
      <c r="BH346" s="164">
        <f t="shared" si="77"/>
        <v>0</v>
      </c>
      <c r="BI346" s="164">
        <f t="shared" si="78"/>
        <v>0</v>
      </c>
      <c r="BJ346" s="14" t="s">
        <v>84</v>
      </c>
      <c r="BK346" s="164">
        <f t="shared" si="79"/>
        <v>0</v>
      </c>
      <c r="BL346" s="14" t="s">
        <v>205</v>
      </c>
      <c r="BM346" s="163" t="s">
        <v>986</v>
      </c>
    </row>
    <row r="347" spans="1:65" s="2" customFormat="1" ht="21.75" customHeight="1">
      <c r="A347" s="29"/>
      <c r="B347" s="150"/>
      <c r="C347" s="167" t="s">
        <v>987</v>
      </c>
      <c r="D347" s="167" t="s">
        <v>301</v>
      </c>
      <c r="E347" s="168" t="s">
        <v>988</v>
      </c>
      <c r="F347" s="169" t="s">
        <v>989</v>
      </c>
      <c r="G347" s="170" t="s">
        <v>157</v>
      </c>
      <c r="H347" s="171">
        <v>1</v>
      </c>
      <c r="I347" s="172"/>
      <c r="J347" s="173">
        <f t="shared" si="70"/>
        <v>0</v>
      </c>
      <c r="K347" s="174"/>
      <c r="L347" s="175"/>
      <c r="M347" s="176" t="s">
        <v>1</v>
      </c>
      <c r="N347" s="177" t="s">
        <v>37</v>
      </c>
      <c r="O347" s="58"/>
      <c r="P347" s="161">
        <f t="shared" si="71"/>
        <v>0</v>
      </c>
      <c r="Q347" s="161">
        <v>0</v>
      </c>
      <c r="R347" s="161">
        <f t="shared" si="72"/>
        <v>0</v>
      </c>
      <c r="S347" s="161">
        <v>0</v>
      </c>
      <c r="T347" s="162">
        <f t="shared" si="7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3" t="s">
        <v>268</v>
      </c>
      <c r="AT347" s="163" t="s">
        <v>301</v>
      </c>
      <c r="AU347" s="163" t="s">
        <v>84</v>
      </c>
      <c r="AY347" s="14" t="s">
        <v>141</v>
      </c>
      <c r="BE347" s="164">
        <f t="shared" si="74"/>
        <v>0</v>
      </c>
      <c r="BF347" s="164">
        <f t="shared" si="75"/>
        <v>0</v>
      </c>
      <c r="BG347" s="164">
        <f t="shared" si="76"/>
        <v>0</v>
      </c>
      <c r="BH347" s="164">
        <f t="shared" si="77"/>
        <v>0</v>
      </c>
      <c r="BI347" s="164">
        <f t="shared" si="78"/>
        <v>0</v>
      </c>
      <c r="BJ347" s="14" t="s">
        <v>84</v>
      </c>
      <c r="BK347" s="164">
        <f t="shared" si="79"/>
        <v>0</v>
      </c>
      <c r="BL347" s="14" t="s">
        <v>205</v>
      </c>
      <c r="BM347" s="163" t="s">
        <v>990</v>
      </c>
    </row>
    <row r="348" spans="1:65" s="2" customFormat="1" ht="16.5" customHeight="1">
      <c r="A348" s="29"/>
      <c r="B348" s="150"/>
      <c r="C348" s="167" t="s">
        <v>991</v>
      </c>
      <c r="D348" s="167" t="s">
        <v>301</v>
      </c>
      <c r="E348" s="168" t="s">
        <v>992</v>
      </c>
      <c r="F348" s="169" t="s">
        <v>993</v>
      </c>
      <c r="G348" s="170" t="s">
        <v>157</v>
      </c>
      <c r="H348" s="171">
        <v>1</v>
      </c>
      <c r="I348" s="172"/>
      <c r="J348" s="173">
        <f t="shared" si="70"/>
        <v>0</v>
      </c>
      <c r="K348" s="174"/>
      <c r="L348" s="175"/>
      <c r="M348" s="176" t="s">
        <v>1</v>
      </c>
      <c r="N348" s="177" t="s">
        <v>37</v>
      </c>
      <c r="O348" s="58"/>
      <c r="P348" s="161">
        <f t="shared" si="71"/>
        <v>0</v>
      </c>
      <c r="Q348" s="161">
        <v>0</v>
      </c>
      <c r="R348" s="161">
        <f t="shared" si="72"/>
        <v>0</v>
      </c>
      <c r="S348" s="161">
        <v>0</v>
      </c>
      <c r="T348" s="162">
        <f t="shared" si="7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3" t="s">
        <v>268</v>
      </c>
      <c r="AT348" s="163" t="s">
        <v>301</v>
      </c>
      <c r="AU348" s="163" t="s">
        <v>84</v>
      </c>
      <c r="AY348" s="14" t="s">
        <v>141</v>
      </c>
      <c r="BE348" s="164">
        <f t="shared" si="74"/>
        <v>0</v>
      </c>
      <c r="BF348" s="164">
        <f t="shared" si="75"/>
        <v>0</v>
      </c>
      <c r="BG348" s="164">
        <f t="shared" si="76"/>
        <v>0</v>
      </c>
      <c r="BH348" s="164">
        <f t="shared" si="77"/>
        <v>0</v>
      </c>
      <c r="BI348" s="164">
        <f t="shared" si="78"/>
        <v>0</v>
      </c>
      <c r="BJ348" s="14" t="s">
        <v>84</v>
      </c>
      <c r="BK348" s="164">
        <f t="shared" si="79"/>
        <v>0</v>
      </c>
      <c r="BL348" s="14" t="s">
        <v>205</v>
      </c>
      <c r="BM348" s="163" t="s">
        <v>994</v>
      </c>
    </row>
    <row r="349" spans="1:65" s="2" customFormat="1" ht="16.5" customHeight="1">
      <c r="A349" s="29"/>
      <c r="B349" s="150"/>
      <c r="C349" s="167" t="s">
        <v>995</v>
      </c>
      <c r="D349" s="167" t="s">
        <v>301</v>
      </c>
      <c r="E349" s="168" t="s">
        <v>996</v>
      </c>
      <c r="F349" s="169" t="s">
        <v>997</v>
      </c>
      <c r="G349" s="170" t="s">
        <v>157</v>
      </c>
      <c r="H349" s="171">
        <v>1</v>
      </c>
      <c r="I349" s="172"/>
      <c r="J349" s="173">
        <f t="shared" si="70"/>
        <v>0</v>
      </c>
      <c r="K349" s="174"/>
      <c r="L349" s="175"/>
      <c r="M349" s="176" t="s">
        <v>1</v>
      </c>
      <c r="N349" s="177" t="s">
        <v>37</v>
      </c>
      <c r="O349" s="58"/>
      <c r="P349" s="161">
        <f t="shared" si="71"/>
        <v>0</v>
      </c>
      <c r="Q349" s="161">
        <v>0</v>
      </c>
      <c r="R349" s="161">
        <f t="shared" si="72"/>
        <v>0</v>
      </c>
      <c r="S349" s="161">
        <v>0</v>
      </c>
      <c r="T349" s="162">
        <f t="shared" si="7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3" t="s">
        <v>268</v>
      </c>
      <c r="AT349" s="163" t="s">
        <v>301</v>
      </c>
      <c r="AU349" s="163" t="s">
        <v>84</v>
      </c>
      <c r="AY349" s="14" t="s">
        <v>141</v>
      </c>
      <c r="BE349" s="164">
        <f t="shared" si="74"/>
        <v>0</v>
      </c>
      <c r="BF349" s="164">
        <f t="shared" si="75"/>
        <v>0</v>
      </c>
      <c r="BG349" s="164">
        <f t="shared" si="76"/>
        <v>0</v>
      </c>
      <c r="BH349" s="164">
        <f t="shared" si="77"/>
        <v>0</v>
      </c>
      <c r="BI349" s="164">
        <f t="shared" si="78"/>
        <v>0</v>
      </c>
      <c r="BJ349" s="14" t="s">
        <v>84</v>
      </c>
      <c r="BK349" s="164">
        <f t="shared" si="79"/>
        <v>0</v>
      </c>
      <c r="BL349" s="14" t="s">
        <v>205</v>
      </c>
      <c r="BM349" s="163" t="s">
        <v>998</v>
      </c>
    </row>
    <row r="350" spans="1:65" s="2" customFormat="1" ht="21.75" customHeight="1">
      <c r="A350" s="29"/>
      <c r="B350" s="150"/>
      <c r="C350" s="167" t="s">
        <v>999</v>
      </c>
      <c r="D350" s="167" t="s">
        <v>301</v>
      </c>
      <c r="E350" s="168" t="s">
        <v>1000</v>
      </c>
      <c r="F350" s="169" t="s">
        <v>1001</v>
      </c>
      <c r="G350" s="170" t="s">
        <v>157</v>
      </c>
      <c r="H350" s="171">
        <v>2</v>
      </c>
      <c r="I350" s="172"/>
      <c r="J350" s="173">
        <f t="shared" si="70"/>
        <v>0</v>
      </c>
      <c r="K350" s="174"/>
      <c r="L350" s="175"/>
      <c r="M350" s="176" t="s">
        <v>1</v>
      </c>
      <c r="N350" s="177" t="s">
        <v>37</v>
      </c>
      <c r="O350" s="58"/>
      <c r="P350" s="161">
        <f t="shared" si="71"/>
        <v>0</v>
      </c>
      <c r="Q350" s="161">
        <v>0</v>
      </c>
      <c r="R350" s="161">
        <f t="shared" si="72"/>
        <v>0</v>
      </c>
      <c r="S350" s="161">
        <v>0</v>
      </c>
      <c r="T350" s="162">
        <f t="shared" si="7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3" t="s">
        <v>268</v>
      </c>
      <c r="AT350" s="163" t="s">
        <v>301</v>
      </c>
      <c r="AU350" s="163" t="s">
        <v>84</v>
      </c>
      <c r="AY350" s="14" t="s">
        <v>141</v>
      </c>
      <c r="BE350" s="164">
        <f t="shared" si="74"/>
        <v>0</v>
      </c>
      <c r="BF350" s="164">
        <f t="shared" si="75"/>
        <v>0</v>
      </c>
      <c r="BG350" s="164">
        <f t="shared" si="76"/>
        <v>0</v>
      </c>
      <c r="BH350" s="164">
        <f t="shared" si="77"/>
        <v>0</v>
      </c>
      <c r="BI350" s="164">
        <f t="shared" si="78"/>
        <v>0</v>
      </c>
      <c r="BJ350" s="14" t="s">
        <v>84</v>
      </c>
      <c r="BK350" s="164">
        <f t="shared" si="79"/>
        <v>0</v>
      </c>
      <c r="BL350" s="14" t="s">
        <v>205</v>
      </c>
      <c r="BM350" s="163" t="s">
        <v>1002</v>
      </c>
    </row>
    <row r="351" spans="1:65" s="2" customFormat="1" ht="24.2" customHeight="1">
      <c r="A351" s="29"/>
      <c r="B351" s="150"/>
      <c r="C351" s="167" t="s">
        <v>1003</v>
      </c>
      <c r="D351" s="167" t="s">
        <v>301</v>
      </c>
      <c r="E351" s="168" t="s">
        <v>1004</v>
      </c>
      <c r="F351" s="169" t="s">
        <v>1005</v>
      </c>
      <c r="G351" s="170" t="s">
        <v>157</v>
      </c>
      <c r="H351" s="171">
        <v>16</v>
      </c>
      <c r="I351" s="172"/>
      <c r="J351" s="173">
        <f t="shared" si="70"/>
        <v>0</v>
      </c>
      <c r="K351" s="174"/>
      <c r="L351" s="175"/>
      <c r="M351" s="176" t="s">
        <v>1</v>
      </c>
      <c r="N351" s="177" t="s">
        <v>37</v>
      </c>
      <c r="O351" s="58"/>
      <c r="P351" s="161">
        <f t="shared" si="71"/>
        <v>0</v>
      </c>
      <c r="Q351" s="161">
        <v>0</v>
      </c>
      <c r="R351" s="161">
        <f t="shared" si="72"/>
        <v>0</v>
      </c>
      <c r="S351" s="161">
        <v>0</v>
      </c>
      <c r="T351" s="162">
        <f t="shared" si="7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3" t="s">
        <v>268</v>
      </c>
      <c r="AT351" s="163" t="s">
        <v>301</v>
      </c>
      <c r="AU351" s="163" t="s">
        <v>84</v>
      </c>
      <c r="AY351" s="14" t="s">
        <v>141</v>
      </c>
      <c r="BE351" s="164">
        <f t="shared" si="74"/>
        <v>0</v>
      </c>
      <c r="BF351" s="164">
        <f t="shared" si="75"/>
        <v>0</v>
      </c>
      <c r="BG351" s="164">
        <f t="shared" si="76"/>
        <v>0</v>
      </c>
      <c r="BH351" s="164">
        <f t="shared" si="77"/>
        <v>0</v>
      </c>
      <c r="BI351" s="164">
        <f t="shared" si="78"/>
        <v>0</v>
      </c>
      <c r="BJ351" s="14" t="s">
        <v>84</v>
      </c>
      <c r="BK351" s="164">
        <f t="shared" si="79"/>
        <v>0</v>
      </c>
      <c r="BL351" s="14" t="s">
        <v>205</v>
      </c>
      <c r="BM351" s="163" t="s">
        <v>1006</v>
      </c>
    </row>
    <row r="352" spans="1:65" s="2" customFormat="1" ht="24.2" customHeight="1">
      <c r="A352" s="29"/>
      <c r="B352" s="150"/>
      <c r="C352" s="167" t="s">
        <v>1007</v>
      </c>
      <c r="D352" s="167" t="s">
        <v>301</v>
      </c>
      <c r="E352" s="168" t="s">
        <v>1008</v>
      </c>
      <c r="F352" s="169" t="s">
        <v>1009</v>
      </c>
      <c r="G352" s="170" t="s">
        <v>157</v>
      </c>
      <c r="H352" s="171">
        <v>3</v>
      </c>
      <c r="I352" s="172"/>
      <c r="J352" s="173">
        <f t="shared" si="70"/>
        <v>0</v>
      </c>
      <c r="K352" s="174"/>
      <c r="L352" s="175"/>
      <c r="M352" s="176" t="s">
        <v>1</v>
      </c>
      <c r="N352" s="177" t="s">
        <v>37</v>
      </c>
      <c r="O352" s="58"/>
      <c r="P352" s="161">
        <f t="shared" si="71"/>
        <v>0</v>
      </c>
      <c r="Q352" s="161">
        <v>0</v>
      </c>
      <c r="R352" s="161">
        <f t="shared" si="72"/>
        <v>0</v>
      </c>
      <c r="S352" s="161">
        <v>0</v>
      </c>
      <c r="T352" s="162">
        <f t="shared" si="7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3" t="s">
        <v>268</v>
      </c>
      <c r="AT352" s="163" t="s">
        <v>301</v>
      </c>
      <c r="AU352" s="163" t="s">
        <v>84</v>
      </c>
      <c r="AY352" s="14" t="s">
        <v>141</v>
      </c>
      <c r="BE352" s="164">
        <f t="shared" si="74"/>
        <v>0</v>
      </c>
      <c r="BF352" s="164">
        <f t="shared" si="75"/>
        <v>0</v>
      </c>
      <c r="BG352" s="164">
        <f t="shared" si="76"/>
        <v>0</v>
      </c>
      <c r="BH352" s="164">
        <f t="shared" si="77"/>
        <v>0</v>
      </c>
      <c r="BI352" s="164">
        <f t="shared" si="78"/>
        <v>0</v>
      </c>
      <c r="BJ352" s="14" t="s">
        <v>84</v>
      </c>
      <c r="BK352" s="164">
        <f t="shared" si="79"/>
        <v>0</v>
      </c>
      <c r="BL352" s="14" t="s">
        <v>205</v>
      </c>
      <c r="BM352" s="163" t="s">
        <v>1010</v>
      </c>
    </row>
    <row r="353" spans="1:65" s="2" customFormat="1" ht="24.2" customHeight="1">
      <c r="A353" s="29"/>
      <c r="B353" s="150"/>
      <c r="C353" s="167" t="s">
        <v>1011</v>
      </c>
      <c r="D353" s="167" t="s">
        <v>301</v>
      </c>
      <c r="E353" s="168" t="s">
        <v>1012</v>
      </c>
      <c r="F353" s="169" t="s">
        <v>1013</v>
      </c>
      <c r="G353" s="170" t="s">
        <v>157</v>
      </c>
      <c r="H353" s="171">
        <v>19</v>
      </c>
      <c r="I353" s="172"/>
      <c r="J353" s="173">
        <f t="shared" si="70"/>
        <v>0</v>
      </c>
      <c r="K353" s="174"/>
      <c r="L353" s="175"/>
      <c r="M353" s="176" t="s">
        <v>1</v>
      </c>
      <c r="N353" s="177" t="s">
        <v>37</v>
      </c>
      <c r="O353" s="58"/>
      <c r="P353" s="161">
        <f t="shared" si="71"/>
        <v>0</v>
      </c>
      <c r="Q353" s="161">
        <v>0</v>
      </c>
      <c r="R353" s="161">
        <f t="shared" si="72"/>
        <v>0</v>
      </c>
      <c r="S353" s="161">
        <v>0</v>
      </c>
      <c r="T353" s="162">
        <f t="shared" si="7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3" t="s">
        <v>268</v>
      </c>
      <c r="AT353" s="163" t="s">
        <v>301</v>
      </c>
      <c r="AU353" s="163" t="s">
        <v>84</v>
      </c>
      <c r="AY353" s="14" t="s">
        <v>141</v>
      </c>
      <c r="BE353" s="164">
        <f t="shared" si="74"/>
        <v>0</v>
      </c>
      <c r="BF353" s="164">
        <f t="shared" si="75"/>
        <v>0</v>
      </c>
      <c r="BG353" s="164">
        <f t="shared" si="76"/>
        <v>0</v>
      </c>
      <c r="BH353" s="164">
        <f t="shared" si="77"/>
        <v>0</v>
      </c>
      <c r="BI353" s="164">
        <f t="shared" si="78"/>
        <v>0</v>
      </c>
      <c r="BJ353" s="14" t="s">
        <v>84</v>
      </c>
      <c r="BK353" s="164">
        <f t="shared" si="79"/>
        <v>0</v>
      </c>
      <c r="BL353" s="14" t="s">
        <v>205</v>
      </c>
      <c r="BM353" s="163" t="s">
        <v>1014</v>
      </c>
    </row>
    <row r="354" spans="1:65" s="2" customFormat="1" ht="16.5" customHeight="1">
      <c r="A354" s="29"/>
      <c r="B354" s="150"/>
      <c r="C354" s="167" t="s">
        <v>1015</v>
      </c>
      <c r="D354" s="167" t="s">
        <v>301</v>
      </c>
      <c r="E354" s="168" t="s">
        <v>1016</v>
      </c>
      <c r="F354" s="169" t="s">
        <v>1017</v>
      </c>
      <c r="G354" s="170" t="s">
        <v>157</v>
      </c>
      <c r="H354" s="171">
        <v>19</v>
      </c>
      <c r="I354" s="172"/>
      <c r="J354" s="173">
        <f t="shared" si="70"/>
        <v>0</v>
      </c>
      <c r="K354" s="174"/>
      <c r="L354" s="175"/>
      <c r="M354" s="176" t="s">
        <v>1</v>
      </c>
      <c r="N354" s="177" t="s">
        <v>37</v>
      </c>
      <c r="O354" s="58"/>
      <c r="P354" s="161">
        <f t="shared" si="71"/>
        <v>0</v>
      </c>
      <c r="Q354" s="161">
        <v>0</v>
      </c>
      <c r="R354" s="161">
        <f t="shared" si="72"/>
        <v>0</v>
      </c>
      <c r="S354" s="161">
        <v>0</v>
      </c>
      <c r="T354" s="162">
        <f t="shared" si="7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3" t="s">
        <v>268</v>
      </c>
      <c r="AT354" s="163" t="s">
        <v>301</v>
      </c>
      <c r="AU354" s="163" t="s">
        <v>84</v>
      </c>
      <c r="AY354" s="14" t="s">
        <v>141</v>
      </c>
      <c r="BE354" s="164">
        <f t="shared" si="74"/>
        <v>0</v>
      </c>
      <c r="BF354" s="164">
        <f t="shared" si="75"/>
        <v>0</v>
      </c>
      <c r="BG354" s="164">
        <f t="shared" si="76"/>
        <v>0</v>
      </c>
      <c r="BH354" s="164">
        <f t="shared" si="77"/>
        <v>0</v>
      </c>
      <c r="BI354" s="164">
        <f t="shared" si="78"/>
        <v>0</v>
      </c>
      <c r="BJ354" s="14" t="s">
        <v>84</v>
      </c>
      <c r="BK354" s="164">
        <f t="shared" si="79"/>
        <v>0</v>
      </c>
      <c r="BL354" s="14" t="s">
        <v>205</v>
      </c>
      <c r="BM354" s="163" t="s">
        <v>1018</v>
      </c>
    </row>
    <row r="355" spans="1:65" s="2" customFormat="1" ht="24.2" customHeight="1">
      <c r="A355" s="29"/>
      <c r="B355" s="150"/>
      <c r="C355" s="151" t="s">
        <v>1019</v>
      </c>
      <c r="D355" s="151" t="s">
        <v>142</v>
      </c>
      <c r="E355" s="152" t="s">
        <v>1020</v>
      </c>
      <c r="F355" s="153" t="s">
        <v>1021</v>
      </c>
      <c r="G355" s="154" t="s">
        <v>1022</v>
      </c>
      <c r="H355" s="155">
        <v>18</v>
      </c>
      <c r="I355" s="156"/>
      <c r="J355" s="157">
        <f t="shared" si="70"/>
        <v>0</v>
      </c>
      <c r="K355" s="158"/>
      <c r="L355" s="30"/>
      <c r="M355" s="159" t="s">
        <v>1</v>
      </c>
      <c r="N355" s="160" t="s">
        <v>37</v>
      </c>
      <c r="O355" s="58"/>
      <c r="P355" s="161">
        <f t="shared" si="71"/>
        <v>0</v>
      </c>
      <c r="Q355" s="161">
        <v>0</v>
      </c>
      <c r="R355" s="161">
        <f t="shared" si="72"/>
        <v>0</v>
      </c>
      <c r="S355" s="161">
        <v>0</v>
      </c>
      <c r="T355" s="162">
        <f t="shared" si="7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3" t="s">
        <v>205</v>
      </c>
      <c r="AT355" s="163" t="s">
        <v>142</v>
      </c>
      <c r="AU355" s="163" t="s">
        <v>84</v>
      </c>
      <c r="AY355" s="14" t="s">
        <v>141</v>
      </c>
      <c r="BE355" s="164">
        <f t="shared" si="74"/>
        <v>0</v>
      </c>
      <c r="BF355" s="164">
        <f t="shared" si="75"/>
        <v>0</v>
      </c>
      <c r="BG355" s="164">
        <f t="shared" si="76"/>
        <v>0</v>
      </c>
      <c r="BH355" s="164">
        <f t="shared" si="77"/>
        <v>0</v>
      </c>
      <c r="BI355" s="164">
        <f t="shared" si="78"/>
        <v>0</v>
      </c>
      <c r="BJ355" s="14" t="s">
        <v>84</v>
      </c>
      <c r="BK355" s="164">
        <f t="shared" si="79"/>
        <v>0</v>
      </c>
      <c r="BL355" s="14" t="s">
        <v>205</v>
      </c>
      <c r="BM355" s="163" t="s">
        <v>1023</v>
      </c>
    </row>
    <row r="356" spans="1:65" s="2" customFormat="1" ht="24.2" customHeight="1">
      <c r="A356" s="29"/>
      <c r="B356" s="150"/>
      <c r="C356" s="151" t="s">
        <v>1024</v>
      </c>
      <c r="D356" s="151" t="s">
        <v>142</v>
      </c>
      <c r="E356" s="152" t="s">
        <v>1025</v>
      </c>
      <c r="F356" s="153" t="s">
        <v>1026</v>
      </c>
      <c r="G356" s="154" t="s">
        <v>1022</v>
      </c>
      <c r="H356" s="155">
        <v>3</v>
      </c>
      <c r="I356" s="156"/>
      <c r="J356" s="157">
        <f t="shared" si="70"/>
        <v>0</v>
      </c>
      <c r="K356" s="158"/>
      <c r="L356" s="30"/>
      <c r="M356" s="159" t="s">
        <v>1</v>
      </c>
      <c r="N356" s="160" t="s">
        <v>37</v>
      </c>
      <c r="O356" s="58"/>
      <c r="P356" s="161">
        <f t="shared" si="71"/>
        <v>0</v>
      </c>
      <c r="Q356" s="161">
        <v>0</v>
      </c>
      <c r="R356" s="161">
        <f t="shared" si="72"/>
        <v>0</v>
      </c>
      <c r="S356" s="161">
        <v>0</v>
      </c>
      <c r="T356" s="162">
        <f t="shared" si="7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3" t="s">
        <v>205</v>
      </c>
      <c r="AT356" s="163" t="s">
        <v>142</v>
      </c>
      <c r="AU356" s="163" t="s">
        <v>84</v>
      </c>
      <c r="AY356" s="14" t="s">
        <v>141</v>
      </c>
      <c r="BE356" s="164">
        <f t="shared" si="74"/>
        <v>0</v>
      </c>
      <c r="BF356" s="164">
        <f t="shared" si="75"/>
        <v>0</v>
      </c>
      <c r="BG356" s="164">
        <f t="shared" si="76"/>
        <v>0</v>
      </c>
      <c r="BH356" s="164">
        <f t="shared" si="77"/>
        <v>0</v>
      </c>
      <c r="BI356" s="164">
        <f t="shared" si="78"/>
        <v>0</v>
      </c>
      <c r="BJ356" s="14" t="s">
        <v>84</v>
      </c>
      <c r="BK356" s="164">
        <f t="shared" si="79"/>
        <v>0</v>
      </c>
      <c r="BL356" s="14" t="s">
        <v>205</v>
      </c>
      <c r="BM356" s="163" t="s">
        <v>1027</v>
      </c>
    </row>
    <row r="357" spans="1:65" s="2" customFormat="1" ht="24.2" customHeight="1">
      <c r="A357" s="29"/>
      <c r="B357" s="150"/>
      <c r="C357" s="151" t="s">
        <v>1028</v>
      </c>
      <c r="D357" s="151" t="s">
        <v>142</v>
      </c>
      <c r="E357" s="152" t="s">
        <v>1029</v>
      </c>
      <c r="F357" s="153" t="s">
        <v>1030</v>
      </c>
      <c r="G357" s="154" t="s">
        <v>1022</v>
      </c>
      <c r="H357" s="155">
        <v>2</v>
      </c>
      <c r="I357" s="156"/>
      <c r="J357" s="157">
        <f t="shared" si="70"/>
        <v>0</v>
      </c>
      <c r="K357" s="158"/>
      <c r="L357" s="30"/>
      <c r="M357" s="159" t="s">
        <v>1</v>
      </c>
      <c r="N357" s="160" t="s">
        <v>37</v>
      </c>
      <c r="O357" s="58"/>
      <c r="P357" s="161">
        <f t="shared" si="71"/>
        <v>0</v>
      </c>
      <c r="Q357" s="161">
        <v>0</v>
      </c>
      <c r="R357" s="161">
        <f t="shared" si="72"/>
        <v>0</v>
      </c>
      <c r="S357" s="161">
        <v>0</v>
      </c>
      <c r="T357" s="162">
        <f t="shared" si="7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3" t="s">
        <v>205</v>
      </c>
      <c r="AT357" s="163" t="s">
        <v>142</v>
      </c>
      <c r="AU357" s="163" t="s">
        <v>84</v>
      </c>
      <c r="AY357" s="14" t="s">
        <v>141</v>
      </c>
      <c r="BE357" s="164">
        <f t="shared" si="74"/>
        <v>0</v>
      </c>
      <c r="BF357" s="164">
        <f t="shared" si="75"/>
        <v>0</v>
      </c>
      <c r="BG357" s="164">
        <f t="shared" si="76"/>
        <v>0</v>
      </c>
      <c r="BH357" s="164">
        <f t="shared" si="77"/>
        <v>0</v>
      </c>
      <c r="BI357" s="164">
        <f t="shared" si="78"/>
        <v>0</v>
      </c>
      <c r="BJ357" s="14" t="s">
        <v>84</v>
      </c>
      <c r="BK357" s="164">
        <f t="shared" si="79"/>
        <v>0</v>
      </c>
      <c r="BL357" s="14" t="s">
        <v>205</v>
      </c>
      <c r="BM357" s="163" t="s">
        <v>1031</v>
      </c>
    </row>
    <row r="358" spans="1:65" s="2" customFormat="1" ht="33" customHeight="1">
      <c r="A358" s="29"/>
      <c r="B358" s="150"/>
      <c r="C358" s="151" t="s">
        <v>1032</v>
      </c>
      <c r="D358" s="151" t="s">
        <v>142</v>
      </c>
      <c r="E358" s="152" t="s">
        <v>1033</v>
      </c>
      <c r="F358" s="153" t="s">
        <v>1034</v>
      </c>
      <c r="G358" s="154" t="s">
        <v>1022</v>
      </c>
      <c r="H358" s="155">
        <v>8</v>
      </c>
      <c r="I358" s="156"/>
      <c r="J358" s="157">
        <f t="shared" si="70"/>
        <v>0</v>
      </c>
      <c r="K358" s="158"/>
      <c r="L358" s="30"/>
      <c r="M358" s="159" t="s">
        <v>1</v>
      </c>
      <c r="N358" s="160" t="s">
        <v>37</v>
      </c>
      <c r="O358" s="58"/>
      <c r="P358" s="161">
        <f t="shared" si="71"/>
        <v>0</v>
      </c>
      <c r="Q358" s="161">
        <v>0</v>
      </c>
      <c r="R358" s="161">
        <f t="shared" si="72"/>
        <v>0</v>
      </c>
      <c r="S358" s="161">
        <v>0</v>
      </c>
      <c r="T358" s="162">
        <f t="shared" si="7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3" t="s">
        <v>205</v>
      </c>
      <c r="AT358" s="163" t="s">
        <v>142</v>
      </c>
      <c r="AU358" s="163" t="s">
        <v>84</v>
      </c>
      <c r="AY358" s="14" t="s">
        <v>141</v>
      </c>
      <c r="BE358" s="164">
        <f t="shared" si="74"/>
        <v>0</v>
      </c>
      <c r="BF358" s="164">
        <f t="shared" si="75"/>
        <v>0</v>
      </c>
      <c r="BG358" s="164">
        <f t="shared" si="76"/>
        <v>0</v>
      </c>
      <c r="BH358" s="164">
        <f t="shared" si="77"/>
        <v>0</v>
      </c>
      <c r="BI358" s="164">
        <f t="shared" si="78"/>
        <v>0</v>
      </c>
      <c r="BJ358" s="14" t="s">
        <v>84</v>
      </c>
      <c r="BK358" s="164">
        <f t="shared" si="79"/>
        <v>0</v>
      </c>
      <c r="BL358" s="14" t="s">
        <v>205</v>
      </c>
      <c r="BM358" s="163" t="s">
        <v>1035</v>
      </c>
    </row>
    <row r="359" spans="1:65" s="2" customFormat="1" ht="33" customHeight="1">
      <c r="A359" s="29"/>
      <c r="B359" s="150"/>
      <c r="C359" s="151" t="s">
        <v>1036</v>
      </c>
      <c r="D359" s="151" t="s">
        <v>142</v>
      </c>
      <c r="E359" s="152" t="s">
        <v>1037</v>
      </c>
      <c r="F359" s="153" t="s">
        <v>1038</v>
      </c>
      <c r="G359" s="154" t="s">
        <v>1</v>
      </c>
      <c r="H359" s="155">
        <v>2</v>
      </c>
      <c r="I359" s="156"/>
      <c r="J359" s="157">
        <f t="shared" si="70"/>
        <v>0</v>
      </c>
      <c r="K359" s="158"/>
      <c r="L359" s="30"/>
      <c r="M359" s="159" t="s">
        <v>1</v>
      </c>
      <c r="N359" s="160" t="s">
        <v>37</v>
      </c>
      <c r="O359" s="58"/>
      <c r="P359" s="161">
        <f t="shared" si="71"/>
        <v>0</v>
      </c>
      <c r="Q359" s="161">
        <v>0</v>
      </c>
      <c r="R359" s="161">
        <f t="shared" si="72"/>
        <v>0</v>
      </c>
      <c r="S359" s="161">
        <v>0</v>
      </c>
      <c r="T359" s="162">
        <f t="shared" si="7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3" t="s">
        <v>205</v>
      </c>
      <c r="AT359" s="163" t="s">
        <v>142</v>
      </c>
      <c r="AU359" s="163" t="s">
        <v>84</v>
      </c>
      <c r="AY359" s="14" t="s">
        <v>141</v>
      </c>
      <c r="BE359" s="164">
        <f t="shared" si="74"/>
        <v>0</v>
      </c>
      <c r="BF359" s="164">
        <f t="shared" si="75"/>
        <v>0</v>
      </c>
      <c r="BG359" s="164">
        <f t="shared" si="76"/>
        <v>0</v>
      </c>
      <c r="BH359" s="164">
        <f t="shared" si="77"/>
        <v>0</v>
      </c>
      <c r="BI359" s="164">
        <f t="shared" si="78"/>
        <v>0</v>
      </c>
      <c r="BJ359" s="14" t="s">
        <v>84</v>
      </c>
      <c r="BK359" s="164">
        <f t="shared" si="79"/>
        <v>0</v>
      </c>
      <c r="BL359" s="14" t="s">
        <v>205</v>
      </c>
      <c r="BM359" s="163" t="s">
        <v>1039</v>
      </c>
    </row>
    <row r="360" spans="1:65" s="2" customFormat="1" ht="33" customHeight="1">
      <c r="A360" s="29"/>
      <c r="B360" s="150"/>
      <c r="C360" s="151" t="s">
        <v>1040</v>
      </c>
      <c r="D360" s="151" t="s">
        <v>142</v>
      </c>
      <c r="E360" s="152" t="s">
        <v>1041</v>
      </c>
      <c r="F360" s="153" t="s">
        <v>1042</v>
      </c>
      <c r="G360" s="154" t="s">
        <v>1</v>
      </c>
      <c r="H360" s="155">
        <v>2</v>
      </c>
      <c r="I360" s="156"/>
      <c r="J360" s="157">
        <f t="shared" si="70"/>
        <v>0</v>
      </c>
      <c r="K360" s="158"/>
      <c r="L360" s="30"/>
      <c r="M360" s="159" t="s">
        <v>1</v>
      </c>
      <c r="N360" s="160" t="s">
        <v>37</v>
      </c>
      <c r="O360" s="58"/>
      <c r="P360" s="161">
        <f t="shared" si="71"/>
        <v>0</v>
      </c>
      <c r="Q360" s="161">
        <v>0</v>
      </c>
      <c r="R360" s="161">
        <f t="shared" si="72"/>
        <v>0</v>
      </c>
      <c r="S360" s="161">
        <v>0</v>
      </c>
      <c r="T360" s="162">
        <f t="shared" si="7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3" t="s">
        <v>205</v>
      </c>
      <c r="AT360" s="163" t="s">
        <v>142</v>
      </c>
      <c r="AU360" s="163" t="s">
        <v>84</v>
      </c>
      <c r="AY360" s="14" t="s">
        <v>141</v>
      </c>
      <c r="BE360" s="164">
        <f t="shared" si="74"/>
        <v>0</v>
      </c>
      <c r="BF360" s="164">
        <f t="shared" si="75"/>
        <v>0</v>
      </c>
      <c r="BG360" s="164">
        <f t="shared" si="76"/>
        <v>0</v>
      </c>
      <c r="BH360" s="164">
        <f t="shared" si="77"/>
        <v>0</v>
      </c>
      <c r="BI360" s="164">
        <f t="shared" si="78"/>
        <v>0</v>
      </c>
      <c r="BJ360" s="14" t="s">
        <v>84</v>
      </c>
      <c r="BK360" s="164">
        <f t="shared" si="79"/>
        <v>0</v>
      </c>
      <c r="BL360" s="14" t="s">
        <v>205</v>
      </c>
      <c r="BM360" s="163" t="s">
        <v>1043</v>
      </c>
    </row>
    <row r="361" spans="1:65" s="2" customFormat="1" ht="33" customHeight="1">
      <c r="A361" s="29"/>
      <c r="B361" s="150"/>
      <c r="C361" s="151" t="s">
        <v>1044</v>
      </c>
      <c r="D361" s="151" t="s">
        <v>142</v>
      </c>
      <c r="E361" s="152" t="s">
        <v>1045</v>
      </c>
      <c r="F361" s="153" t="s">
        <v>1046</v>
      </c>
      <c r="G361" s="154" t="s">
        <v>1</v>
      </c>
      <c r="H361" s="155">
        <v>2</v>
      </c>
      <c r="I361" s="156"/>
      <c r="J361" s="157">
        <f t="shared" si="70"/>
        <v>0</v>
      </c>
      <c r="K361" s="158"/>
      <c r="L361" s="30"/>
      <c r="M361" s="159" t="s">
        <v>1</v>
      </c>
      <c r="N361" s="160" t="s">
        <v>37</v>
      </c>
      <c r="O361" s="58"/>
      <c r="P361" s="161">
        <f t="shared" si="71"/>
        <v>0</v>
      </c>
      <c r="Q361" s="161">
        <v>0</v>
      </c>
      <c r="R361" s="161">
        <f t="shared" si="72"/>
        <v>0</v>
      </c>
      <c r="S361" s="161">
        <v>0</v>
      </c>
      <c r="T361" s="162">
        <f t="shared" si="7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3" t="s">
        <v>205</v>
      </c>
      <c r="AT361" s="163" t="s">
        <v>142</v>
      </c>
      <c r="AU361" s="163" t="s">
        <v>84</v>
      </c>
      <c r="AY361" s="14" t="s">
        <v>141</v>
      </c>
      <c r="BE361" s="164">
        <f t="shared" si="74"/>
        <v>0</v>
      </c>
      <c r="BF361" s="164">
        <f t="shared" si="75"/>
        <v>0</v>
      </c>
      <c r="BG361" s="164">
        <f t="shared" si="76"/>
        <v>0</v>
      </c>
      <c r="BH361" s="164">
        <f t="shared" si="77"/>
        <v>0</v>
      </c>
      <c r="BI361" s="164">
        <f t="shared" si="78"/>
        <v>0</v>
      </c>
      <c r="BJ361" s="14" t="s">
        <v>84</v>
      </c>
      <c r="BK361" s="164">
        <f t="shared" si="79"/>
        <v>0</v>
      </c>
      <c r="BL361" s="14" t="s">
        <v>205</v>
      </c>
      <c r="BM361" s="163" t="s">
        <v>1047</v>
      </c>
    </row>
    <row r="362" spans="1:65" s="2" customFormat="1" ht="33" customHeight="1">
      <c r="A362" s="29"/>
      <c r="B362" s="150"/>
      <c r="C362" s="151" t="s">
        <v>1048</v>
      </c>
      <c r="D362" s="151" t="s">
        <v>142</v>
      </c>
      <c r="E362" s="152" t="s">
        <v>1049</v>
      </c>
      <c r="F362" s="153" t="s">
        <v>1050</v>
      </c>
      <c r="G362" s="154" t="s">
        <v>1022</v>
      </c>
      <c r="H362" s="155">
        <v>2</v>
      </c>
      <c r="I362" s="156"/>
      <c r="J362" s="157">
        <f t="shared" si="70"/>
        <v>0</v>
      </c>
      <c r="K362" s="158"/>
      <c r="L362" s="30"/>
      <c r="M362" s="159" t="s">
        <v>1</v>
      </c>
      <c r="N362" s="160" t="s">
        <v>37</v>
      </c>
      <c r="O362" s="58"/>
      <c r="P362" s="161">
        <f t="shared" si="71"/>
        <v>0</v>
      </c>
      <c r="Q362" s="161">
        <v>0</v>
      </c>
      <c r="R362" s="161">
        <f t="shared" si="72"/>
        <v>0</v>
      </c>
      <c r="S362" s="161">
        <v>0</v>
      </c>
      <c r="T362" s="162">
        <f t="shared" si="73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63" t="s">
        <v>205</v>
      </c>
      <c r="AT362" s="163" t="s">
        <v>142</v>
      </c>
      <c r="AU362" s="163" t="s">
        <v>84</v>
      </c>
      <c r="AY362" s="14" t="s">
        <v>141</v>
      </c>
      <c r="BE362" s="164">
        <f t="shared" si="74"/>
        <v>0</v>
      </c>
      <c r="BF362" s="164">
        <f t="shared" si="75"/>
        <v>0</v>
      </c>
      <c r="BG362" s="164">
        <f t="shared" si="76"/>
        <v>0</v>
      </c>
      <c r="BH362" s="164">
        <f t="shared" si="77"/>
        <v>0</v>
      </c>
      <c r="BI362" s="164">
        <f t="shared" si="78"/>
        <v>0</v>
      </c>
      <c r="BJ362" s="14" t="s">
        <v>84</v>
      </c>
      <c r="BK362" s="164">
        <f t="shared" si="79"/>
        <v>0</v>
      </c>
      <c r="BL362" s="14" t="s">
        <v>205</v>
      </c>
      <c r="BM362" s="163" t="s">
        <v>1051</v>
      </c>
    </row>
    <row r="363" spans="1:65" s="2" customFormat="1" ht="16.5" customHeight="1">
      <c r="A363" s="29"/>
      <c r="B363" s="150"/>
      <c r="C363" s="151" t="s">
        <v>1052</v>
      </c>
      <c r="D363" s="151" t="s">
        <v>142</v>
      </c>
      <c r="E363" s="152" t="s">
        <v>1053</v>
      </c>
      <c r="F363" s="153" t="s">
        <v>1054</v>
      </c>
      <c r="G363" s="154" t="s">
        <v>1022</v>
      </c>
      <c r="H363" s="155">
        <v>4</v>
      </c>
      <c r="I363" s="156"/>
      <c r="J363" s="157">
        <f t="shared" ref="J363:J383" si="80">ROUND(I363*H363,2)</f>
        <v>0</v>
      </c>
      <c r="K363" s="158"/>
      <c r="L363" s="30"/>
      <c r="M363" s="159" t="s">
        <v>1</v>
      </c>
      <c r="N363" s="160" t="s">
        <v>37</v>
      </c>
      <c r="O363" s="58"/>
      <c r="P363" s="161">
        <f t="shared" ref="P363:P383" si="81">O363*H363</f>
        <v>0</v>
      </c>
      <c r="Q363" s="161">
        <v>0</v>
      </c>
      <c r="R363" s="161">
        <f t="shared" ref="R363:R383" si="82">Q363*H363</f>
        <v>0</v>
      </c>
      <c r="S363" s="161">
        <v>0</v>
      </c>
      <c r="T363" s="162">
        <f t="shared" ref="T363:T383" si="83"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3" t="s">
        <v>205</v>
      </c>
      <c r="AT363" s="163" t="s">
        <v>142</v>
      </c>
      <c r="AU363" s="163" t="s">
        <v>84</v>
      </c>
      <c r="AY363" s="14" t="s">
        <v>141</v>
      </c>
      <c r="BE363" s="164">
        <f t="shared" ref="BE363:BE383" si="84">IF(N363="základná",J363,0)</f>
        <v>0</v>
      </c>
      <c r="BF363" s="164">
        <f t="shared" ref="BF363:BF383" si="85">IF(N363="znížená",J363,0)</f>
        <v>0</v>
      </c>
      <c r="BG363" s="164">
        <f t="shared" ref="BG363:BG383" si="86">IF(N363="zákl. prenesená",J363,0)</f>
        <v>0</v>
      </c>
      <c r="BH363" s="164">
        <f t="shared" ref="BH363:BH383" si="87">IF(N363="zníž. prenesená",J363,0)</f>
        <v>0</v>
      </c>
      <c r="BI363" s="164">
        <f t="shared" ref="BI363:BI383" si="88">IF(N363="nulová",J363,0)</f>
        <v>0</v>
      </c>
      <c r="BJ363" s="14" t="s">
        <v>84</v>
      </c>
      <c r="BK363" s="164">
        <f t="shared" ref="BK363:BK383" si="89">ROUND(I363*H363,2)</f>
        <v>0</v>
      </c>
      <c r="BL363" s="14" t="s">
        <v>205</v>
      </c>
      <c r="BM363" s="163" t="s">
        <v>1055</v>
      </c>
    </row>
    <row r="364" spans="1:65" s="2" customFormat="1" ht="16.5" customHeight="1">
      <c r="A364" s="29"/>
      <c r="B364" s="150"/>
      <c r="C364" s="151" t="s">
        <v>1056</v>
      </c>
      <c r="D364" s="151" t="s">
        <v>142</v>
      </c>
      <c r="E364" s="152" t="s">
        <v>1057</v>
      </c>
      <c r="F364" s="153" t="s">
        <v>1058</v>
      </c>
      <c r="G364" s="154" t="s">
        <v>1022</v>
      </c>
      <c r="H364" s="155">
        <v>2</v>
      </c>
      <c r="I364" s="156"/>
      <c r="J364" s="157">
        <f t="shared" si="80"/>
        <v>0</v>
      </c>
      <c r="K364" s="158"/>
      <c r="L364" s="30"/>
      <c r="M364" s="159" t="s">
        <v>1</v>
      </c>
      <c r="N364" s="160" t="s">
        <v>37</v>
      </c>
      <c r="O364" s="58"/>
      <c r="P364" s="161">
        <f t="shared" si="81"/>
        <v>0</v>
      </c>
      <c r="Q364" s="161">
        <v>0</v>
      </c>
      <c r="R364" s="161">
        <f t="shared" si="82"/>
        <v>0</v>
      </c>
      <c r="S364" s="161">
        <v>0</v>
      </c>
      <c r="T364" s="162">
        <f t="shared" si="83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3" t="s">
        <v>205</v>
      </c>
      <c r="AT364" s="163" t="s">
        <v>142</v>
      </c>
      <c r="AU364" s="163" t="s">
        <v>84</v>
      </c>
      <c r="AY364" s="14" t="s">
        <v>141</v>
      </c>
      <c r="BE364" s="164">
        <f t="shared" si="84"/>
        <v>0</v>
      </c>
      <c r="BF364" s="164">
        <f t="shared" si="85"/>
        <v>0</v>
      </c>
      <c r="BG364" s="164">
        <f t="shared" si="86"/>
        <v>0</v>
      </c>
      <c r="BH364" s="164">
        <f t="shared" si="87"/>
        <v>0</v>
      </c>
      <c r="BI364" s="164">
        <f t="shared" si="88"/>
        <v>0</v>
      </c>
      <c r="BJ364" s="14" t="s">
        <v>84</v>
      </c>
      <c r="BK364" s="164">
        <f t="shared" si="89"/>
        <v>0</v>
      </c>
      <c r="BL364" s="14" t="s">
        <v>205</v>
      </c>
      <c r="BM364" s="163" t="s">
        <v>1059</v>
      </c>
    </row>
    <row r="365" spans="1:65" s="2" customFormat="1" ht="16.5" customHeight="1">
      <c r="A365" s="29"/>
      <c r="B365" s="150"/>
      <c r="C365" s="151" t="s">
        <v>1060</v>
      </c>
      <c r="D365" s="151" t="s">
        <v>142</v>
      </c>
      <c r="E365" s="152" t="s">
        <v>1061</v>
      </c>
      <c r="F365" s="153" t="s">
        <v>1062</v>
      </c>
      <c r="G365" s="154" t="s">
        <v>157</v>
      </c>
      <c r="H365" s="155">
        <v>67</v>
      </c>
      <c r="I365" s="156"/>
      <c r="J365" s="157">
        <f t="shared" si="80"/>
        <v>0</v>
      </c>
      <c r="K365" s="158"/>
      <c r="L365" s="30"/>
      <c r="M365" s="159" t="s">
        <v>1</v>
      </c>
      <c r="N365" s="160" t="s">
        <v>37</v>
      </c>
      <c r="O365" s="58"/>
      <c r="P365" s="161">
        <f t="shared" si="81"/>
        <v>0</v>
      </c>
      <c r="Q365" s="161">
        <v>0</v>
      </c>
      <c r="R365" s="161">
        <f t="shared" si="82"/>
        <v>0</v>
      </c>
      <c r="S365" s="161">
        <v>0</v>
      </c>
      <c r="T365" s="162">
        <f t="shared" si="83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3" t="s">
        <v>205</v>
      </c>
      <c r="AT365" s="163" t="s">
        <v>142</v>
      </c>
      <c r="AU365" s="163" t="s">
        <v>84</v>
      </c>
      <c r="AY365" s="14" t="s">
        <v>141</v>
      </c>
      <c r="BE365" s="164">
        <f t="shared" si="84"/>
        <v>0</v>
      </c>
      <c r="BF365" s="164">
        <f t="shared" si="85"/>
        <v>0</v>
      </c>
      <c r="BG365" s="164">
        <f t="shared" si="86"/>
        <v>0</v>
      </c>
      <c r="BH365" s="164">
        <f t="shared" si="87"/>
        <v>0</v>
      </c>
      <c r="BI365" s="164">
        <f t="shared" si="88"/>
        <v>0</v>
      </c>
      <c r="BJ365" s="14" t="s">
        <v>84</v>
      </c>
      <c r="BK365" s="164">
        <f t="shared" si="89"/>
        <v>0</v>
      </c>
      <c r="BL365" s="14" t="s">
        <v>205</v>
      </c>
      <c r="BM365" s="163" t="s">
        <v>1063</v>
      </c>
    </row>
    <row r="366" spans="1:65" s="2" customFormat="1" ht="16.5" customHeight="1">
      <c r="A366" s="29"/>
      <c r="B366" s="150"/>
      <c r="C366" s="151" t="s">
        <v>1064</v>
      </c>
      <c r="D366" s="151" t="s">
        <v>142</v>
      </c>
      <c r="E366" s="152" t="s">
        <v>1065</v>
      </c>
      <c r="F366" s="153" t="s">
        <v>1066</v>
      </c>
      <c r="G366" s="154" t="s">
        <v>157</v>
      </c>
      <c r="H366" s="155">
        <v>2</v>
      </c>
      <c r="I366" s="156"/>
      <c r="J366" s="157">
        <f t="shared" si="80"/>
        <v>0</v>
      </c>
      <c r="K366" s="158"/>
      <c r="L366" s="30"/>
      <c r="M366" s="159" t="s">
        <v>1</v>
      </c>
      <c r="N366" s="160" t="s">
        <v>37</v>
      </c>
      <c r="O366" s="58"/>
      <c r="P366" s="161">
        <f t="shared" si="81"/>
        <v>0</v>
      </c>
      <c r="Q366" s="161">
        <v>0</v>
      </c>
      <c r="R366" s="161">
        <f t="shared" si="82"/>
        <v>0</v>
      </c>
      <c r="S366" s="161">
        <v>0</v>
      </c>
      <c r="T366" s="162">
        <f t="shared" si="83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63" t="s">
        <v>205</v>
      </c>
      <c r="AT366" s="163" t="s">
        <v>142</v>
      </c>
      <c r="AU366" s="163" t="s">
        <v>84</v>
      </c>
      <c r="AY366" s="14" t="s">
        <v>141</v>
      </c>
      <c r="BE366" s="164">
        <f t="shared" si="84"/>
        <v>0</v>
      </c>
      <c r="BF366" s="164">
        <f t="shared" si="85"/>
        <v>0</v>
      </c>
      <c r="BG366" s="164">
        <f t="shared" si="86"/>
        <v>0</v>
      </c>
      <c r="BH366" s="164">
        <f t="shared" si="87"/>
        <v>0</v>
      </c>
      <c r="BI366" s="164">
        <f t="shared" si="88"/>
        <v>0</v>
      </c>
      <c r="BJ366" s="14" t="s">
        <v>84</v>
      </c>
      <c r="BK366" s="164">
        <f t="shared" si="89"/>
        <v>0</v>
      </c>
      <c r="BL366" s="14" t="s">
        <v>205</v>
      </c>
      <c r="BM366" s="163" t="s">
        <v>1067</v>
      </c>
    </row>
    <row r="367" spans="1:65" s="2" customFormat="1" ht="16.5" customHeight="1">
      <c r="A367" s="29"/>
      <c r="B367" s="150"/>
      <c r="C367" s="151" t="s">
        <v>1068</v>
      </c>
      <c r="D367" s="151" t="s">
        <v>142</v>
      </c>
      <c r="E367" s="152" t="s">
        <v>1069</v>
      </c>
      <c r="F367" s="153" t="s">
        <v>1070</v>
      </c>
      <c r="G367" s="154" t="s">
        <v>157</v>
      </c>
      <c r="H367" s="155">
        <v>8</v>
      </c>
      <c r="I367" s="156"/>
      <c r="J367" s="157">
        <f t="shared" si="80"/>
        <v>0</v>
      </c>
      <c r="K367" s="158"/>
      <c r="L367" s="30"/>
      <c r="M367" s="159" t="s">
        <v>1</v>
      </c>
      <c r="N367" s="160" t="s">
        <v>37</v>
      </c>
      <c r="O367" s="58"/>
      <c r="P367" s="161">
        <f t="shared" si="81"/>
        <v>0</v>
      </c>
      <c r="Q367" s="161">
        <v>0</v>
      </c>
      <c r="R367" s="161">
        <f t="shared" si="82"/>
        <v>0</v>
      </c>
      <c r="S367" s="161">
        <v>0</v>
      </c>
      <c r="T367" s="162">
        <f t="shared" si="83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63" t="s">
        <v>205</v>
      </c>
      <c r="AT367" s="163" t="s">
        <v>142</v>
      </c>
      <c r="AU367" s="163" t="s">
        <v>84</v>
      </c>
      <c r="AY367" s="14" t="s">
        <v>141</v>
      </c>
      <c r="BE367" s="164">
        <f t="shared" si="84"/>
        <v>0</v>
      </c>
      <c r="BF367" s="164">
        <f t="shared" si="85"/>
        <v>0</v>
      </c>
      <c r="BG367" s="164">
        <f t="shared" si="86"/>
        <v>0</v>
      </c>
      <c r="BH367" s="164">
        <f t="shared" si="87"/>
        <v>0</v>
      </c>
      <c r="BI367" s="164">
        <f t="shared" si="88"/>
        <v>0</v>
      </c>
      <c r="BJ367" s="14" t="s">
        <v>84</v>
      </c>
      <c r="BK367" s="164">
        <f t="shared" si="89"/>
        <v>0</v>
      </c>
      <c r="BL367" s="14" t="s">
        <v>205</v>
      </c>
      <c r="BM367" s="163" t="s">
        <v>1071</v>
      </c>
    </row>
    <row r="368" spans="1:65" s="2" customFormat="1" ht="16.5" customHeight="1">
      <c r="A368" s="29"/>
      <c r="B368" s="150"/>
      <c r="C368" s="151" t="s">
        <v>1072</v>
      </c>
      <c r="D368" s="151" t="s">
        <v>142</v>
      </c>
      <c r="E368" s="152" t="s">
        <v>1073</v>
      </c>
      <c r="F368" s="153" t="s">
        <v>1074</v>
      </c>
      <c r="G368" s="154" t="s">
        <v>157</v>
      </c>
      <c r="H368" s="155">
        <v>1</v>
      </c>
      <c r="I368" s="156"/>
      <c r="J368" s="157">
        <f t="shared" si="80"/>
        <v>0</v>
      </c>
      <c r="K368" s="158"/>
      <c r="L368" s="30"/>
      <c r="M368" s="159" t="s">
        <v>1</v>
      </c>
      <c r="N368" s="160" t="s">
        <v>37</v>
      </c>
      <c r="O368" s="58"/>
      <c r="P368" s="161">
        <f t="shared" si="81"/>
        <v>0</v>
      </c>
      <c r="Q368" s="161">
        <v>0</v>
      </c>
      <c r="R368" s="161">
        <f t="shared" si="82"/>
        <v>0</v>
      </c>
      <c r="S368" s="161">
        <v>0</v>
      </c>
      <c r="T368" s="162">
        <f t="shared" si="83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3" t="s">
        <v>205</v>
      </c>
      <c r="AT368" s="163" t="s">
        <v>142</v>
      </c>
      <c r="AU368" s="163" t="s">
        <v>84</v>
      </c>
      <c r="AY368" s="14" t="s">
        <v>141</v>
      </c>
      <c r="BE368" s="164">
        <f t="shared" si="84"/>
        <v>0</v>
      </c>
      <c r="BF368" s="164">
        <f t="shared" si="85"/>
        <v>0</v>
      </c>
      <c r="BG368" s="164">
        <f t="shared" si="86"/>
        <v>0</v>
      </c>
      <c r="BH368" s="164">
        <f t="shared" si="87"/>
        <v>0</v>
      </c>
      <c r="BI368" s="164">
        <f t="shared" si="88"/>
        <v>0</v>
      </c>
      <c r="BJ368" s="14" t="s">
        <v>84</v>
      </c>
      <c r="BK368" s="164">
        <f t="shared" si="89"/>
        <v>0</v>
      </c>
      <c r="BL368" s="14" t="s">
        <v>205</v>
      </c>
      <c r="BM368" s="163" t="s">
        <v>1075</v>
      </c>
    </row>
    <row r="369" spans="1:65" s="2" customFormat="1" ht="16.5" customHeight="1">
      <c r="A369" s="29"/>
      <c r="B369" s="150"/>
      <c r="C369" s="151" t="s">
        <v>1076</v>
      </c>
      <c r="D369" s="151" t="s">
        <v>142</v>
      </c>
      <c r="E369" s="152" t="s">
        <v>1077</v>
      </c>
      <c r="F369" s="153" t="s">
        <v>1078</v>
      </c>
      <c r="G369" s="154" t="s">
        <v>157</v>
      </c>
      <c r="H369" s="155">
        <v>11</v>
      </c>
      <c r="I369" s="156"/>
      <c r="J369" s="157">
        <f t="shared" si="80"/>
        <v>0</v>
      </c>
      <c r="K369" s="158"/>
      <c r="L369" s="30"/>
      <c r="M369" s="159" t="s">
        <v>1</v>
      </c>
      <c r="N369" s="160" t="s">
        <v>37</v>
      </c>
      <c r="O369" s="58"/>
      <c r="P369" s="161">
        <f t="shared" si="81"/>
        <v>0</v>
      </c>
      <c r="Q369" s="161">
        <v>0</v>
      </c>
      <c r="R369" s="161">
        <f t="shared" si="82"/>
        <v>0</v>
      </c>
      <c r="S369" s="161">
        <v>0</v>
      </c>
      <c r="T369" s="162">
        <f t="shared" si="83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3" t="s">
        <v>205</v>
      </c>
      <c r="AT369" s="163" t="s">
        <v>142</v>
      </c>
      <c r="AU369" s="163" t="s">
        <v>84</v>
      </c>
      <c r="AY369" s="14" t="s">
        <v>141</v>
      </c>
      <c r="BE369" s="164">
        <f t="shared" si="84"/>
        <v>0</v>
      </c>
      <c r="BF369" s="164">
        <f t="shared" si="85"/>
        <v>0</v>
      </c>
      <c r="BG369" s="164">
        <f t="shared" si="86"/>
        <v>0</v>
      </c>
      <c r="BH369" s="164">
        <f t="shared" si="87"/>
        <v>0</v>
      </c>
      <c r="BI369" s="164">
        <f t="shared" si="88"/>
        <v>0</v>
      </c>
      <c r="BJ369" s="14" t="s">
        <v>84</v>
      </c>
      <c r="BK369" s="164">
        <f t="shared" si="89"/>
        <v>0</v>
      </c>
      <c r="BL369" s="14" t="s">
        <v>205</v>
      </c>
      <c r="BM369" s="163" t="s">
        <v>1079</v>
      </c>
    </row>
    <row r="370" spans="1:65" s="2" customFormat="1" ht="16.5" customHeight="1">
      <c r="A370" s="29"/>
      <c r="B370" s="150"/>
      <c r="C370" s="151" t="s">
        <v>1080</v>
      </c>
      <c r="D370" s="151" t="s">
        <v>142</v>
      </c>
      <c r="E370" s="152" t="s">
        <v>1081</v>
      </c>
      <c r="F370" s="153" t="s">
        <v>1082</v>
      </c>
      <c r="G370" s="154" t="s">
        <v>157</v>
      </c>
      <c r="H370" s="155">
        <v>6</v>
      </c>
      <c r="I370" s="156"/>
      <c r="J370" s="157">
        <f t="shared" si="80"/>
        <v>0</v>
      </c>
      <c r="K370" s="158"/>
      <c r="L370" s="30"/>
      <c r="M370" s="159" t="s">
        <v>1</v>
      </c>
      <c r="N370" s="160" t="s">
        <v>37</v>
      </c>
      <c r="O370" s="58"/>
      <c r="P370" s="161">
        <f t="shared" si="81"/>
        <v>0</v>
      </c>
      <c r="Q370" s="161">
        <v>0</v>
      </c>
      <c r="R370" s="161">
        <f t="shared" si="82"/>
        <v>0</v>
      </c>
      <c r="S370" s="161">
        <v>0</v>
      </c>
      <c r="T370" s="162">
        <f t="shared" si="83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63" t="s">
        <v>205</v>
      </c>
      <c r="AT370" s="163" t="s">
        <v>142</v>
      </c>
      <c r="AU370" s="163" t="s">
        <v>84</v>
      </c>
      <c r="AY370" s="14" t="s">
        <v>141</v>
      </c>
      <c r="BE370" s="164">
        <f t="shared" si="84"/>
        <v>0</v>
      </c>
      <c r="BF370" s="164">
        <f t="shared" si="85"/>
        <v>0</v>
      </c>
      <c r="BG370" s="164">
        <f t="shared" si="86"/>
        <v>0</v>
      </c>
      <c r="BH370" s="164">
        <f t="shared" si="87"/>
        <v>0</v>
      </c>
      <c r="BI370" s="164">
        <f t="shared" si="88"/>
        <v>0</v>
      </c>
      <c r="BJ370" s="14" t="s">
        <v>84</v>
      </c>
      <c r="BK370" s="164">
        <f t="shared" si="89"/>
        <v>0</v>
      </c>
      <c r="BL370" s="14" t="s">
        <v>205</v>
      </c>
      <c r="BM370" s="163" t="s">
        <v>1083</v>
      </c>
    </row>
    <row r="371" spans="1:65" s="2" customFormat="1" ht="16.5" customHeight="1">
      <c r="A371" s="29"/>
      <c r="B371" s="150"/>
      <c r="C371" s="151" t="s">
        <v>1084</v>
      </c>
      <c r="D371" s="151" t="s">
        <v>142</v>
      </c>
      <c r="E371" s="152" t="s">
        <v>1085</v>
      </c>
      <c r="F371" s="153" t="s">
        <v>1086</v>
      </c>
      <c r="G371" s="154" t="s">
        <v>157</v>
      </c>
      <c r="H371" s="155">
        <v>8</v>
      </c>
      <c r="I371" s="156"/>
      <c r="J371" s="157">
        <f t="shared" si="80"/>
        <v>0</v>
      </c>
      <c r="K371" s="158"/>
      <c r="L371" s="30"/>
      <c r="M371" s="159" t="s">
        <v>1</v>
      </c>
      <c r="N371" s="160" t="s">
        <v>37</v>
      </c>
      <c r="O371" s="58"/>
      <c r="P371" s="161">
        <f t="shared" si="81"/>
        <v>0</v>
      </c>
      <c r="Q371" s="161">
        <v>0</v>
      </c>
      <c r="R371" s="161">
        <f t="shared" si="82"/>
        <v>0</v>
      </c>
      <c r="S371" s="161">
        <v>0</v>
      </c>
      <c r="T371" s="162">
        <f t="shared" si="83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63" t="s">
        <v>205</v>
      </c>
      <c r="AT371" s="163" t="s">
        <v>142</v>
      </c>
      <c r="AU371" s="163" t="s">
        <v>84</v>
      </c>
      <c r="AY371" s="14" t="s">
        <v>141</v>
      </c>
      <c r="BE371" s="164">
        <f t="shared" si="84"/>
        <v>0</v>
      </c>
      <c r="BF371" s="164">
        <f t="shared" si="85"/>
        <v>0</v>
      </c>
      <c r="BG371" s="164">
        <f t="shared" si="86"/>
        <v>0</v>
      </c>
      <c r="BH371" s="164">
        <f t="shared" si="87"/>
        <v>0</v>
      </c>
      <c r="BI371" s="164">
        <f t="shared" si="88"/>
        <v>0</v>
      </c>
      <c r="BJ371" s="14" t="s">
        <v>84</v>
      </c>
      <c r="BK371" s="164">
        <f t="shared" si="89"/>
        <v>0</v>
      </c>
      <c r="BL371" s="14" t="s">
        <v>205</v>
      </c>
      <c r="BM371" s="163" t="s">
        <v>1087</v>
      </c>
    </row>
    <row r="372" spans="1:65" s="2" customFormat="1" ht="16.5" customHeight="1">
      <c r="A372" s="29"/>
      <c r="B372" s="150"/>
      <c r="C372" s="151" t="s">
        <v>1088</v>
      </c>
      <c r="D372" s="151" t="s">
        <v>142</v>
      </c>
      <c r="E372" s="152" t="s">
        <v>1089</v>
      </c>
      <c r="F372" s="153" t="s">
        <v>1090</v>
      </c>
      <c r="G372" s="154" t="s">
        <v>157</v>
      </c>
      <c r="H372" s="155">
        <v>1</v>
      </c>
      <c r="I372" s="156"/>
      <c r="J372" s="157">
        <f t="shared" si="80"/>
        <v>0</v>
      </c>
      <c r="K372" s="158"/>
      <c r="L372" s="30"/>
      <c r="M372" s="159" t="s">
        <v>1</v>
      </c>
      <c r="N372" s="160" t="s">
        <v>37</v>
      </c>
      <c r="O372" s="58"/>
      <c r="P372" s="161">
        <f t="shared" si="81"/>
        <v>0</v>
      </c>
      <c r="Q372" s="161">
        <v>0</v>
      </c>
      <c r="R372" s="161">
        <f t="shared" si="82"/>
        <v>0</v>
      </c>
      <c r="S372" s="161">
        <v>0</v>
      </c>
      <c r="T372" s="162">
        <f t="shared" si="83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3" t="s">
        <v>205</v>
      </c>
      <c r="AT372" s="163" t="s">
        <v>142</v>
      </c>
      <c r="AU372" s="163" t="s">
        <v>84</v>
      </c>
      <c r="AY372" s="14" t="s">
        <v>141</v>
      </c>
      <c r="BE372" s="164">
        <f t="shared" si="84"/>
        <v>0</v>
      </c>
      <c r="BF372" s="164">
        <f t="shared" si="85"/>
        <v>0</v>
      </c>
      <c r="BG372" s="164">
        <f t="shared" si="86"/>
        <v>0</v>
      </c>
      <c r="BH372" s="164">
        <f t="shared" si="87"/>
        <v>0</v>
      </c>
      <c r="BI372" s="164">
        <f t="shared" si="88"/>
        <v>0</v>
      </c>
      <c r="BJ372" s="14" t="s">
        <v>84</v>
      </c>
      <c r="BK372" s="164">
        <f t="shared" si="89"/>
        <v>0</v>
      </c>
      <c r="BL372" s="14" t="s">
        <v>205</v>
      </c>
      <c r="BM372" s="163" t="s">
        <v>1091</v>
      </c>
    </row>
    <row r="373" spans="1:65" s="2" customFormat="1" ht="16.5" customHeight="1">
      <c r="A373" s="29"/>
      <c r="B373" s="150"/>
      <c r="C373" s="167" t="s">
        <v>1092</v>
      </c>
      <c r="D373" s="167" t="s">
        <v>301</v>
      </c>
      <c r="E373" s="168" t="s">
        <v>1093</v>
      </c>
      <c r="F373" s="169" t="s">
        <v>1094</v>
      </c>
      <c r="G373" s="170" t="s">
        <v>157</v>
      </c>
      <c r="H373" s="171">
        <v>18</v>
      </c>
      <c r="I373" s="172"/>
      <c r="J373" s="173">
        <f t="shared" si="80"/>
        <v>0</v>
      </c>
      <c r="K373" s="174"/>
      <c r="L373" s="175"/>
      <c r="M373" s="176" t="s">
        <v>1</v>
      </c>
      <c r="N373" s="177" t="s">
        <v>37</v>
      </c>
      <c r="O373" s="58"/>
      <c r="P373" s="161">
        <f t="shared" si="81"/>
        <v>0</v>
      </c>
      <c r="Q373" s="161">
        <v>0</v>
      </c>
      <c r="R373" s="161">
        <f t="shared" si="82"/>
        <v>0</v>
      </c>
      <c r="S373" s="161">
        <v>0</v>
      </c>
      <c r="T373" s="162">
        <f t="shared" si="83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63" t="s">
        <v>268</v>
      </c>
      <c r="AT373" s="163" t="s">
        <v>301</v>
      </c>
      <c r="AU373" s="163" t="s">
        <v>84</v>
      </c>
      <c r="AY373" s="14" t="s">
        <v>141</v>
      </c>
      <c r="BE373" s="164">
        <f t="shared" si="84"/>
        <v>0</v>
      </c>
      <c r="BF373" s="164">
        <f t="shared" si="85"/>
        <v>0</v>
      </c>
      <c r="BG373" s="164">
        <f t="shared" si="86"/>
        <v>0</v>
      </c>
      <c r="BH373" s="164">
        <f t="shared" si="87"/>
        <v>0</v>
      </c>
      <c r="BI373" s="164">
        <f t="shared" si="88"/>
        <v>0</v>
      </c>
      <c r="BJ373" s="14" t="s">
        <v>84</v>
      </c>
      <c r="BK373" s="164">
        <f t="shared" si="89"/>
        <v>0</v>
      </c>
      <c r="BL373" s="14" t="s">
        <v>205</v>
      </c>
      <c r="BM373" s="163" t="s">
        <v>1095</v>
      </c>
    </row>
    <row r="374" spans="1:65" s="2" customFormat="1" ht="16.5" customHeight="1">
      <c r="A374" s="29"/>
      <c r="B374" s="150"/>
      <c r="C374" s="167" t="s">
        <v>1096</v>
      </c>
      <c r="D374" s="167" t="s">
        <v>301</v>
      </c>
      <c r="E374" s="168" t="s">
        <v>1097</v>
      </c>
      <c r="F374" s="169" t="s">
        <v>1098</v>
      </c>
      <c r="G374" s="170" t="s">
        <v>157</v>
      </c>
      <c r="H374" s="171">
        <v>2</v>
      </c>
      <c r="I374" s="172"/>
      <c r="J374" s="173">
        <f t="shared" si="80"/>
        <v>0</v>
      </c>
      <c r="K374" s="174"/>
      <c r="L374" s="175"/>
      <c r="M374" s="176" t="s">
        <v>1</v>
      </c>
      <c r="N374" s="177" t="s">
        <v>37</v>
      </c>
      <c r="O374" s="58"/>
      <c r="P374" s="161">
        <f t="shared" si="81"/>
        <v>0</v>
      </c>
      <c r="Q374" s="161">
        <v>0</v>
      </c>
      <c r="R374" s="161">
        <f t="shared" si="82"/>
        <v>0</v>
      </c>
      <c r="S374" s="161">
        <v>0</v>
      </c>
      <c r="T374" s="162">
        <f t="shared" si="83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63" t="s">
        <v>268</v>
      </c>
      <c r="AT374" s="163" t="s">
        <v>301</v>
      </c>
      <c r="AU374" s="163" t="s">
        <v>84</v>
      </c>
      <c r="AY374" s="14" t="s">
        <v>141</v>
      </c>
      <c r="BE374" s="164">
        <f t="shared" si="84"/>
        <v>0</v>
      </c>
      <c r="BF374" s="164">
        <f t="shared" si="85"/>
        <v>0</v>
      </c>
      <c r="BG374" s="164">
        <f t="shared" si="86"/>
        <v>0</v>
      </c>
      <c r="BH374" s="164">
        <f t="shared" si="87"/>
        <v>0</v>
      </c>
      <c r="BI374" s="164">
        <f t="shared" si="88"/>
        <v>0</v>
      </c>
      <c r="BJ374" s="14" t="s">
        <v>84</v>
      </c>
      <c r="BK374" s="164">
        <f t="shared" si="89"/>
        <v>0</v>
      </c>
      <c r="BL374" s="14" t="s">
        <v>205</v>
      </c>
      <c r="BM374" s="163" t="s">
        <v>1099</v>
      </c>
    </row>
    <row r="375" spans="1:65" s="2" customFormat="1" ht="16.5" customHeight="1">
      <c r="A375" s="29"/>
      <c r="B375" s="150"/>
      <c r="C375" s="167" t="s">
        <v>1100</v>
      </c>
      <c r="D375" s="167" t="s">
        <v>301</v>
      </c>
      <c r="E375" s="168" t="s">
        <v>1101</v>
      </c>
      <c r="F375" s="169" t="s">
        <v>1102</v>
      </c>
      <c r="G375" s="170" t="s">
        <v>157</v>
      </c>
      <c r="H375" s="171">
        <v>2</v>
      </c>
      <c r="I375" s="172"/>
      <c r="J375" s="173">
        <f t="shared" si="80"/>
        <v>0</v>
      </c>
      <c r="K375" s="174"/>
      <c r="L375" s="175"/>
      <c r="M375" s="176" t="s">
        <v>1</v>
      </c>
      <c r="N375" s="177" t="s">
        <v>37</v>
      </c>
      <c r="O375" s="58"/>
      <c r="P375" s="161">
        <f t="shared" si="81"/>
        <v>0</v>
      </c>
      <c r="Q375" s="161">
        <v>0</v>
      </c>
      <c r="R375" s="161">
        <f t="shared" si="82"/>
        <v>0</v>
      </c>
      <c r="S375" s="161">
        <v>0</v>
      </c>
      <c r="T375" s="162">
        <f t="shared" si="83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63" t="s">
        <v>268</v>
      </c>
      <c r="AT375" s="163" t="s">
        <v>301</v>
      </c>
      <c r="AU375" s="163" t="s">
        <v>84</v>
      </c>
      <c r="AY375" s="14" t="s">
        <v>141</v>
      </c>
      <c r="BE375" s="164">
        <f t="shared" si="84"/>
        <v>0</v>
      </c>
      <c r="BF375" s="164">
        <f t="shared" si="85"/>
        <v>0</v>
      </c>
      <c r="BG375" s="164">
        <f t="shared" si="86"/>
        <v>0</v>
      </c>
      <c r="BH375" s="164">
        <f t="shared" si="87"/>
        <v>0</v>
      </c>
      <c r="BI375" s="164">
        <f t="shared" si="88"/>
        <v>0</v>
      </c>
      <c r="BJ375" s="14" t="s">
        <v>84</v>
      </c>
      <c r="BK375" s="164">
        <f t="shared" si="89"/>
        <v>0</v>
      </c>
      <c r="BL375" s="14" t="s">
        <v>205</v>
      </c>
      <c r="BM375" s="163" t="s">
        <v>1103</v>
      </c>
    </row>
    <row r="376" spans="1:65" s="2" customFormat="1" ht="21.75" customHeight="1">
      <c r="A376" s="29"/>
      <c r="B376" s="150"/>
      <c r="C376" s="167" t="s">
        <v>1104</v>
      </c>
      <c r="D376" s="167" t="s">
        <v>301</v>
      </c>
      <c r="E376" s="168" t="s">
        <v>1105</v>
      </c>
      <c r="F376" s="169" t="s">
        <v>1106</v>
      </c>
      <c r="G376" s="170" t="s">
        <v>157</v>
      </c>
      <c r="H376" s="171">
        <v>10</v>
      </c>
      <c r="I376" s="172"/>
      <c r="J376" s="173">
        <f t="shared" si="80"/>
        <v>0</v>
      </c>
      <c r="K376" s="174"/>
      <c r="L376" s="175"/>
      <c r="M376" s="176" t="s">
        <v>1</v>
      </c>
      <c r="N376" s="177" t="s">
        <v>37</v>
      </c>
      <c r="O376" s="58"/>
      <c r="P376" s="161">
        <f t="shared" si="81"/>
        <v>0</v>
      </c>
      <c r="Q376" s="161">
        <v>0</v>
      </c>
      <c r="R376" s="161">
        <f t="shared" si="82"/>
        <v>0</v>
      </c>
      <c r="S376" s="161">
        <v>0</v>
      </c>
      <c r="T376" s="162">
        <f t="shared" si="83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3" t="s">
        <v>268</v>
      </c>
      <c r="AT376" s="163" t="s">
        <v>301</v>
      </c>
      <c r="AU376" s="163" t="s">
        <v>84</v>
      </c>
      <c r="AY376" s="14" t="s">
        <v>141</v>
      </c>
      <c r="BE376" s="164">
        <f t="shared" si="84"/>
        <v>0</v>
      </c>
      <c r="BF376" s="164">
        <f t="shared" si="85"/>
        <v>0</v>
      </c>
      <c r="BG376" s="164">
        <f t="shared" si="86"/>
        <v>0</v>
      </c>
      <c r="BH376" s="164">
        <f t="shared" si="87"/>
        <v>0</v>
      </c>
      <c r="BI376" s="164">
        <f t="shared" si="88"/>
        <v>0</v>
      </c>
      <c r="BJ376" s="14" t="s">
        <v>84</v>
      </c>
      <c r="BK376" s="164">
        <f t="shared" si="89"/>
        <v>0</v>
      </c>
      <c r="BL376" s="14" t="s">
        <v>205</v>
      </c>
      <c r="BM376" s="163" t="s">
        <v>1107</v>
      </c>
    </row>
    <row r="377" spans="1:65" s="2" customFormat="1" ht="24.2" customHeight="1">
      <c r="A377" s="29"/>
      <c r="B377" s="150"/>
      <c r="C377" s="151" t="s">
        <v>1108</v>
      </c>
      <c r="D377" s="151" t="s">
        <v>142</v>
      </c>
      <c r="E377" s="152" t="s">
        <v>1109</v>
      </c>
      <c r="F377" s="153" t="s">
        <v>1110</v>
      </c>
      <c r="G377" s="154" t="s">
        <v>157</v>
      </c>
      <c r="H377" s="155">
        <v>18</v>
      </c>
      <c r="I377" s="156"/>
      <c r="J377" s="157">
        <f t="shared" si="80"/>
        <v>0</v>
      </c>
      <c r="K377" s="158"/>
      <c r="L377" s="30"/>
      <c r="M377" s="159" t="s">
        <v>1</v>
      </c>
      <c r="N377" s="160" t="s">
        <v>37</v>
      </c>
      <c r="O377" s="58"/>
      <c r="P377" s="161">
        <f t="shared" si="81"/>
        <v>0</v>
      </c>
      <c r="Q377" s="161">
        <v>0</v>
      </c>
      <c r="R377" s="161">
        <f t="shared" si="82"/>
        <v>0</v>
      </c>
      <c r="S377" s="161">
        <v>0</v>
      </c>
      <c r="T377" s="162">
        <f t="shared" si="83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63" t="s">
        <v>205</v>
      </c>
      <c r="AT377" s="163" t="s">
        <v>142</v>
      </c>
      <c r="AU377" s="163" t="s">
        <v>84</v>
      </c>
      <c r="AY377" s="14" t="s">
        <v>141</v>
      </c>
      <c r="BE377" s="164">
        <f t="shared" si="84"/>
        <v>0</v>
      </c>
      <c r="BF377" s="164">
        <f t="shared" si="85"/>
        <v>0</v>
      </c>
      <c r="BG377" s="164">
        <f t="shared" si="86"/>
        <v>0</v>
      </c>
      <c r="BH377" s="164">
        <f t="shared" si="87"/>
        <v>0</v>
      </c>
      <c r="BI377" s="164">
        <f t="shared" si="88"/>
        <v>0</v>
      </c>
      <c r="BJ377" s="14" t="s">
        <v>84</v>
      </c>
      <c r="BK377" s="164">
        <f t="shared" si="89"/>
        <v>0</v>
      </c>
      <c r="BL377" s="14" t="s">
        <v>205</v>
      </c>
      <c r="BM377" s="163" t="s">
        <v>1111</v>
      </c>
    </row>
    <row r="378" spans="1:65" s="2" customFormat="1" ht="16.5" customHeight="1">
      <c r="A378" s="29"/>
      <c r="B378" s="150"/>
      <c r="C378" s="151" t="s">
        <v>1112</v>
      </c>
      <c r="D378" s="151" t="s">
        <v>142</v>
      </c>
      <c r="E378" s="152" t="s">
        <v>1113</v>
      </c>
      <c r="F378" s="153" t="s">
        <v>1114</v>
      </c>
      <c r="G378" s="154" t="s">
        <v>157</v>
      </c>
      <c r="H378" s="155">
        <v>18</v>
      </c>
      <c r="I378" s="156"/>
      <c r="J378" s="157">
        <f t="shared" si="80"/>
        <v>0</v>
      </c>
      <c r="K378" s="158"/>
      <c r="L378" s="30"/>
      <c r="M378" s="159" t="s">
        <v>1</v>
      </c>
      <c r="N378" s="160" t="s">
        <v>37</v>
      </c>
      <c r="O378" s="58"/>
      <c r="P378" s="161">
        <f t="shared" si="81"/>
        <v>0</v>
      </c>
      <c r="Q378" s="161">
        <v>0</v>
      </c>
      <c r="R378" s="161">
        <f t="shared" si="82"/>
        <v>0</v>
      </c>
      <c r="S378" s="161">
        <v>0</v>
      </c>
      <c r="T378" s="162">
        <f t="shared" si="83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63" t="s">
        <v>205</v>
      </c>
      <c r="AT378" s="163" t="s">
        <v>142</v>
      </c>
      <c r="AU378" s="163" t="s">
        <v>84</v>
      </c>
      <c r="AY378" s="14" t="s">
        <v>141</v>
      </c>
      <c r="BE378" s="164">
        <f t="shared" si="84"/>
        <v>0</v>
      </c>
      <c r="BF378" s="164">
        <f t="shared" si="85"/>
        <v>0</v>
      </c>
      <c r="BG378" s="164">
        <f t="shared" si="86"/>
        <v>0</v>
      </c>
      <c r="BH378" s="164">
        <f t="shared" si="87"/>
        <v>0</v>
      </c>
      <c r="BI378" s="164">
        <f t="shared" si="88"/>
        <v>0</v>
      </c>
      <c r="BJ378" s="14" t="s">
        <v>84</v>
      </c>
      <c r="BK378" s="164">
        <f t="shared" si="89"/>
        <v>0</v>
      </c>
      <c r="BL378" s="14" t="s">
        <v>205</v>
      </c>
      <c r="BM378" s="163" t="s">
        <v>1115</v>
      </c>
    </row>
    <row r="379" spans="1:65" s="2" customFormat="1" ht="16.5" customHeight="1">
      <c r="A379" s="29"/>
      <c r="B379" s="150"/>
      <c r="C379" s="167" t="s">
        <v>1116</v>
      </c>
      <c r="D379" s="167" t="s">
        <v>301</v>
      </c>
      <c r="E379" s="168" t="s">
        <v>1117</v>
      </c>
      <c r="F379" s="169" t="s">
        <v>1118</v>
      </c>
      <c r="G379" s="170" t="s">
        <v>157</v>
      </c>
      <c r="H379" s="171">
        <v>2</v>
      </c>
      <c r="I379" s="172"/>
      <c r="J379" s="173">
        <f t="shared" si="80"/>
        <v>0</v>
      </c>
      <c r="K379" s="174"/>
      <c r="L379" s="175"/>
      <c r="M379" s="176" t="s">
        <v>1</v>
      </c>
      <c r="N379" s="177" t="s">
        <v>37</v>
      </c>
      <c r="O379" s="58"/>
      <c r="P379" s="161">
        <f t="shared" si="81"/>
        <v>0</v>
      </c>
      <c r="Q379" s="161">
        <v>0</v>
      </c>
      <c r="R379" s="161">
        <f t="shared" si="82"/>
        <v>0</v>
      </c>
      <c r="S379" s="161">
        <v>0</v>
      </c>
      <c r="T379" s="162">
        <f t="shared" si="83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63" t="s">
        <v>268</v>
      </c>
      <c r="AT379" s="163" t="s">
        <v>301</v>
      </c>
      <c r="AU379" s="163" t="s">
        <v>84</v>
      </c>
      <c r="AY379" s="14" t="s">
        <v>141</v>
      </c>
      <c r="BE379" s="164">
        <f t="shared" si="84"/>
        <v>0</v>
      </c>
      <c r="BF379" s="164">
        <f t="shared" si="85"/>
        <v>0</v>
      </c>
      <c r="BG379" s="164">
        <f t="shared" si="86"/>
        <v>0</v>
      </c>
      <c r="BH379" s="164">
        <f t="shared" si="87"/>
        <v>0</v>
      </c>
      <c r="BI379" s="164">
        <f t="shared" si="88"/>
        <v>0</v>
      </c>
      <c r="BJ379" s="14" t="s">
        <v>84</v>
      </c>
      <c r="BK379" s="164">
        <f t="shared" si="89"/>
        <v>0</v>
      </c>
      <c r="BL379" s="14" t="s">
        <v>205</v>
      </c>
      <c r="BM379" s="163" t="s">
        <v>1119</v>
      </c>
    </row>
    <row r="380" spans="1:65" s="2" customFormat="1" ht="24.2" customHeight="1">
      <c r="A380" s="29"/>
      <c r="B380" s="150"/>
      <c r="C380" s="167" t="s">
        <v>1120</v>
      </c>
      <c r="D380" s="167" t="s">
        <v>301</v>
      </c>
      <c r="E380" s="168" t="s">
        <v>1121</v>
      </c>
      <c r="F380" s="169" t="s">
        <v>1122</v>
      </c>
      <c r="G380" s="170" t="s">
        <v>157</v>
      </c>
      <c r="H380" s="171">
        <v>2</v>
      </c>
      <c r="I380" s="172"/>
      <c r="J380" s="173">
        <f t="shared" si="80"/>
        <v>0</v>
      </c>
      <c r="K380" s="174"/>
      <c r="L380" s="175"/>
      <c r="M380" s="176" t="s">
        <v>1</v>
      </c>
      <c r="N380" s="177" t="s">
        <v>37</v>
      </c>
      <c r="O380" s="58"/>
      <c r="P380" s="161">
        <f t="shared" si="81"/>
        <v>0</v>
      </c>
      <c r="Q380" s="161">
        <v>0</v>
      </c>
      <c r="R380" s="161">
        <f t="shared" si="82"/>
        <v>0</v>
      </c>
      <c r="S380" s="161">
        <v>0</v>
      </c>
      <c r="T380" s="162">
        <f t="shared" si="83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3" t="s">
        <v>268</v>
      </c>
      <c r="AT380" s="163" t="s">
        <v>301</v>
      </c>
      <c r="AU380" s="163" t="s">
        <v>84</v>
      </c>
      <c r="AY380" s="14" t="s">
        <v>141</v>
      </c>
      <c r="BE380" s="164">
        <f t="shared" si="84"/>
        <v>0</v>
      </c>
      <c r="BF380" s="164">
        <f t="shared" si="85"/>
        <v>0</v>
      </c>
      <c r="BG380" s="164">
        <f t="shared" si="86"/>
        <v>0</v>
      </c>
      <c r="BH380" s="164">
        <f t="shared" si="87"/>
        <v>0</v>
      </c>
      <c r="BI380" s="164">
        <f t="shared" si="88"/>
        <v>0</v>
      </c>
      <c r="BJ380" s="14" t="s">
        <v>84</v>
      </c>
      <c r="BK380" s="164">
        <f t="shared" si="89"/>
        <v>0</v>
      </c>
      <c r="BL380" s="14" t="s">
        <v>205</v>
      </c>
      <c r="BM380" s="163" t="s">
        <v>1123</v>
      </c>
    </row>
    <row r="381" spans="1:65" s="2" customFormat="1" ht="24.2" customHeight="1">
      <c r="A381" s="29"/>
      <c r="B381" s="150"/>
      <c r="C381" s="151" t="s">
        <v>1124</v>
      </c>
      <c r="D381" s="151" t="s">
        <v>142</v>
      </c>
      <c r="E381" s="152" t="s">
        <v>1125</v>
      </c>
      <c r="F381" s="153" t="s">
        <v>1126</v>
      </c>
      <c r="G381" s="154" t="s">
        <v>157</v>
      </c>
      <c r="H381" s="155">
        <v>46</v>
      </c>
      <c r="I381" s="156"/>
      <c r="J381" s="157">
        <f t="shared" si="80"/>
        <v>0</v>
      </c>
      <c r="K381" s="158"/>
      <c r="L381" s="30"/>
      <c r="M381" s="159" t="s">
        <v>1</v>
      </c>
      <c r="N381" s="160" t="s">
        <v>37</v>
      </c>
      <c r="O381" s="58"/>
      <c r="P381" s="161">
        <f t="shared" si="81"/>
        <v>0</v>
      </c>
      <c r="Q381" s="161">
        <v>0</v>
      </c>
      <c r="R381" s="161">
        <f t="shared" si="82"/>
        <v>0</v>
      </c>
      <c r="S381" s="161">
        <v>0</v>
      </c>
      <c r="T381" s="162">
        <f t="shared" si="83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63" t="s">
        <v>205</v>
      </c>
      <c r="AT381" s="163" t="s">
        <v>142</v>
      </c>
      <c r="AU381" s="163" t="s">
        <v>84</v>
      </c>
      <c r="AY381" s="14" t="s">
        <v>141</v>
      </c>
      <c r="BE381" s="164">
        <f t="shared" si="84"/>
        <v>0</v>
      </c>
      <c r="BF381" s="164">
        <f t="shared" si="85"/>
        <v>0</v>
      </c>
      <c r="BG381" s="164">
        <f t="shared" si="86"/>
        <v>0</v>
      </c>
      <c r="BH381" s="164">
        <f t="shared" si="87"/>
        <v>0</v>
      </c>
      <c r="BI381" s="164">
        <f t="shared" si="88"/>
        <v>0</v>
      </c>
      <c r="BJ381" s="14" t="s">
        <v>84</v>
      </c>
      <c r="BK381" s="164">
        <f t="shared" si="89"/>
        <v>0</v>
      </c>
      <c r="BL381" s="14" t="s">
        <v>205</v>
      </c>
      <c r="BM381" s="163" t="s">
        <v>1127</v>
      </c>
    </row>
    <row r="382" spans="1:65" s="2" customFormat="1" ht="24.2" customHeight="1">
      <c r="A382" s="29"/>
      <c r="B382" s="150"/>
      <c r="C382" s="151" t="s">
        <v>1128</v>
      </c>
      <c r="D382" s="151" t="s">
        <v>142</v>
      </c>
      <c r="E382" s="152" t="s">
        <v>1129</v>
      </c>
      <c r="F382" s="153" t="s">
        <v>1130</v>
      </c>
      <c r="G382" s="154" t="s">
        <v>157</v>
      </c>
      <c r="H382" s="155">
        <v>2</v>
      </c>
      <c r="I382" s="156"/>
      <c r="J382" s="157">
        <f t="shared" si="80"/>
        <v>0</v>
      </c>
      <c r="K382" s="158"/>
      <c r="L382" s="30"/>
      <c r="M382" s="159" t="s">
        <v>1</v>
      </c>
      <c r="N382" s="160" t="s">
        <v>37</v>
      </c>
      <c r="O382" s="58"/>
      <c r="P382" s="161">
        <f t="shared" si="81"/>
        <v>0</v>
      </c>
      <c r="Q382" s="161">
        <v>0</v>
      </c>
      <c r="R382" s="161">
        <f t="shared" si="82"/>
        <v>0</v>
      </c>
      <c r="S382" s="161">
        <v>0</v>
      </c>
      <c r="T382" s="162">
        <f t="shared" si="83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63" t="s">
        <v>205</v>
      </c>
      <c r="AT382" s="163" t="s">
        <v>142</v>
      </c>
      <c r="AU382" s="163" t="s">
        <v>84</v>
      </c>
      <c r="AY382" s="14" t="s">
        <v>141</v>
      </c>
      <c r="BE382" s="164">
        <f t="shared" si="84"/>
        <v>0</v>
      </c>
      <c r="BF382" s="164">
        <f t="shared" si="85"/>
        <v>0</v>
      </c>
      <c r="BG382" s="164">
        <f t="shared" si="86"/>
        <v>0</v>
      </c>
      <c r="BH382" s="164">
        <f t="shared" si="87"/>
        <v>0</v>
      </c>
      <c r="BI382" s="164">
        <f t="shared" si="88"/>
        <v>0</v>
      </c>
      <c r="BJ382" s="14" t="s">
        <v>84</v>
      </c>
      <c r="BK382" s="164">
        <f t="shared" si="89"/>
        <v>0</v>
      </c>
      <c r="BL382" s="14" t="s">
        <v>205</v>
      </c>
      <c r="BM382" s="163" t="s">
        <v>1131</v>
      </c>
    </row>
    <row r="383" spans="1:65" s="2" customFormat="1" ht="21.75" customHeight="1">
      <c r="A383" s="29"/>
      <c r="B383" s="150"/>
      <c r="C383" s="151" t="s">
        <v>1132</v>
      </c>
      <c r="D383" s="151" t="s">
        <v>142</v>
      </c>
      <c r="E383" s="152" t="s">
        <v>1133</v>
      </c>
      <c r="F383" s="153" t="s">
        <v>1134</v>
      </c>
      <c r="G383" s="154" t="s">
        <v>472</v>
      </c>
      <c r="H383" s="178"/>
      <c r="I383" s="156"/>
      <c r="J383" s="157">
        <f t="shared" si="80"/>
        <v>0</v>
      </c>
      <c r="K383" s="158"/>
      <c r="L383" s="30"/>
      <c r="M383" s="159" t="s">
        <v>1</v>
      </c>
      <c r="N383" s="160" t="s">
        <v>37</v>
      </c>
      <c r="O383" s="58"/>
      <c r="P383" s="161">
        <f t="shared" si="81"/>
        <v>0</v>
      </c>
      <c r="Q383" s="161">
        <v>0</v>
      </c>
      <c r="R383" s="161">
        <f t="shared" si="82"/>
        <v>0</v>
      </c>
      <c r="S383" s="161">
        <v>0</v>
      </c>
      <c r="T383" s="162">
        <f t="shared" si="83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63" t="s">
        <v>205</v>
      </c>
      <c r="AT383" s="163" t="s">
        <v>142</v>
      </c>
      <c r="AU383" s="163" t="s">
        <v>84</v>
      </c>
      <c r="AY383" s="14" t="s">
        <v>141</v>
      </c>
      <c r="BE383" s="164">
        <f t="shared" si="84"/>
        <v>0</v>
      </c>
      <c r="BF383" s="164">
        <f t="shared" si="85"/>
        <v>0</v>
      </c>
      <c r="BG383" s="164">
        <f t="shared" si="86"/>
        <v>0</v>
      </c>
      <c r="BH383" s="164">
        <f t="shared" si="87"/>
        <v>0</v>
      </c>
      <c r="BI383" s="164">
        <f t="shared" si="88"/>
        <v>0</v>
      </c>
      <c r="BJ383" s="14" t="s">
        <v>84</v>
      </c>
      <c r="BK383" s="164">
        <f t="shared" si="89"/>
        <v>0</v>
      </c>
      <c r="BL383" s="14" t="s">
        <v>205</v>
      </c>
      <c r="BM383" s="163" t="s">
        <v>1135</v>
      </c>
    </row>
    <row r="384" spans="1:65" s="12" customFormat="1" ht="22.9" customHeight="1">
      <c r="B384" s="139"/>
      <c r="D384" s="140" t="s">
        <v>70</v>
      </c>
      <c r="E384" s="165" t="s">
        <v>1136</v>
      </c>
      <c r="F384" s="165" t="s">
        <v>1137</v>
      </c>
      <c r="I384" s="142"/>
      <c r="J384" s="166">
        <f>BK384</f>
        <v>0</v>
      </c>
      <c r="L384" s="139"/>
      <c r="M384" s="144"/>
      <c r="N384" s="145"/>
      <c r="O384" s="145"/>
      <c r="P384" s="146">
        <f>SUM(P385:P389)</f>
        <v>0</v>
      </c>
      <c r="Q384" s="145"/>
      <c r="R384" s="146">
        <f>SUM(R385:R389)</f>
        <v>0</v>
      </c>
      <c r="S384" s="145"/>
      <c r="T384" s="147">
        <f>SUM(T385:T389)</f>
        <v>0</v>
      </c>
      <c r="AR384" s="140" t="s">
        <v>84</v>
      </c>
      <c r="AT384" s="148" t="s">
        <v>70</v>
      </c>
      <c r="AU384" s="148" t="s">
        <v>78</v>
      </c>
      <c r="AY384" s="140" t="s">
        <v>141</v>
      </c>
      <c r="BK384" s="149">
        <f>SUM(BK385:BK389)</f>
        <v>0</v>
      </c>
    </row>
    <row r="385" spans="1:65" s="2" customFormat="1" ht="24.2" customHeight="1">
      <c r="A385" s="29"/>
      <c r="B385" s="150"/>
      <c r="C385" s="151" t="s">
        <v>1138</v>
      </c>
      <c r="D385" s="151" t="s">
        <v>142</v>
      </c>
      <c r="E385" s="152" t="s">
        <v>1139</v>
      </c>
      <c r="F385" s="153" t="s">
        <v>1140</v>
      </c>
      <c r="G385" s="154" t="s">
        <v>292</v>
      </c>
      <c r="H385" s="155">
        <v>69</v>
      </c>
      <c r="I385" s="156"/>
      <c r="J385" s="157">
        <f>ROUND(I385*H385,2)</f>
        <v>0</v>
      </c>
      <c r="K385" s="158"/>
      <c r="L385" s="30"/>
      <c r="M385" s="159" t="s">
        <v>1</v>
      </c>
      <c r="N385" s="160" t="s">
        <v>37</v>
      </c>
      <c r="O385" s="58"/>
      <c r="P385" s="161">
        <f>O385*H385</f>
        <v>0</v>
      </c>
      <c r="Q385" s="161">
        <v>0</v>
      </c>
      <c r="R385" s="161">
        <f>Q385*H385</f>
        <v>0</v>
      </c>
      <c r="S385" s="161">
        <v>0</v>
      </c>
      <c r="T385" s="162">
        <f>S385*H385</f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63" t="s">
        <v>205</v>
      </c>
      <c r="AT385" s="163" t="s">
        <v>142</v>
      </c>
      <c r="AU385" s="163" t="s">
        <v>84</v>
      </c>
      <c r="AY385" s="14" t="s">
        <v>141</v>
      </c>
      <c r="BE385" s="164">
        <f>IF(N385="základná",J385,0)</f>
        <v>0</v>
      </c>
      <c r="BF385" s="164">
        <f>IF(N385="znížená",J385,0)</f>
        <v>0</v>
      </c>
      <c r="BG385" s="164">
        <f>IF(N385="zákl. prenesená",J385,0)</f>
        <v>0</v>
      </c>
      <c r="BH385" s="164">
        <f>IF(N385="zníž. prenesená",J385,0)</f>
        <v>0</v>
      </c>
      <c r="BI385" s="164">
        <f>IF(N385="nulová",J385,0)</f>
        <v>0</v>
      </c>
      <c r="BJ385" s="14" t="s">
        <v>84</v>
      </c>
      <c r="BK385" s="164">
        <f>ROUND(I385*H385,2)</f>
        <v>0</v>
      </c>
      <c r="BL385" s="14" t="s">
        <v>205</v>
      </c>
      <c r="BM385" s="163" t="s">
        <v>1141</v>
      </c>
    </row>
    <row r="386" spans="1:65" s="2" customFormat="1" ht="24.2" customHeight="1">
      <c r="A386" s="29"/>
      <c r="B386" s="150"/>
      <c r="C386" s="151" t="s">
        <v>1142</v>
      </c>
      <c r="D386" s="151" t="s">
        <v>142</v>
      </c>
      <c r="E386" s="152" t="s">
        <v>1143</v>
      </c>
      <c r="F386" s="153" t="s">
        <v>1144</v>
      </c>
      <c r="G386" s="154" t="s">
        <v>292</v>
      </c>
      <c r="H386" s="155">
        <v>78</v>
      </c>
      <c r="I386" s="156"/>
      <c r="J386" s="157">
        <f>ROUND(I386*H386,2)</f>
        <v>0</v>
      </c>
      <c r="K386" s="158"/>
      <c r="L386" s="30"/>
      <c r="M386" s="159" t="s">
        <v>1</v>
      </c>
      <c r="N386" s="160" t="s">
        <v>37</v>
      </c>
      <c r="O386" s="58"/>
      <c r="P386" s="161">
        <f>O386*H386</f>
        <v>0</v>
      </c>
      <c r="Q386" s="161">
        <v>0</v>
      </c>
      <c r="R386" s="161">
        <f>Q386*H386</f>
        <v>0</v>
      </c>
      <c r="S386" s="161">
        <v>0</v>
      </c>
      <c r="T386" s="162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3" t="s">
        <v>205</v>
      </c>
      <c r="AT386" s="163" t="s">
        <v>142</v>
      </c>
      <c r="AU386" s="163" t="s">
        <v>84</v>
      </c>
      <c r="AY386" s="14" t="s">
        <v>141</v>
      </c>
      <c r="BE386" s="164">
        <f>IF(N386="základná",J386,0)</f>
        <v>0</v>
      </c>
      <c r="BF386" s="164">
        <f>IF(N386="znížená",J386,0)</f>
        <v>0</v>
      </c>
      <c r="BG386" s="164">
        <f>IF(N386="zákl. prenesená",J386,0)</f>
        <v>0</v>
      </c>
      <c r="BH386" s="164">
        <f>IF(N386="zníž. prenesená",J386,0)</f>
        <v>0</v>
      </c>
      <c r="BI386" s="164">
        <f>IF(N386="nulová",J386,0)</f>
        <v>0</v>
      </c>
      <c r="BJ386" s="14" t="s">
        <v>84</v>
      </c>
      <c r="BK386" s="164">
        <f>ROUND(I386*H386,2)</f>
        <v>0</v>
      </c>
      <c r="BL386" s="14" t="s">
        <v>205</v>
      </c>
      <c r="BM386" s="163" t="s">
        <v>1145</v>
      </c>
    </row>
    <row r="387" spans="1:65" s="2" customFormat="1" ht="24.2" customHeight="1">
      <c r="A387" s="29"/>
      <c r="B387" s="150"/>
      <c r="C387" s="151" t="s">
        <v>1146</v>
      </c>
      <c r="D387" s="151" t="s">
        <v>142</v>
      </c>
      <c r="E387" s="152" t="s">
        <v>1147</v>
      </c>
      <c r="F387" s="153" t="s">
        <v>1148</v>
      </c>
      <c r="G387" s="154" t="s">
        <v>292</v>
      </c>
      <c r="H387" s="155">
        <v>73</v>
      </c>
      <c r="I387" s="156"/>
      <c r="J387" s="157">
        <f>ROUND(I387*H387,2)</f>
        <v>0</v>
      </c>
      <c r="K387" s="158"/>
      <c r="L387" s="30"/>
      <c r="M387" s="159" t="s">
        <v>1</v>
      </c>
      <c r="N387" s="160" t="s">
        <v>37</v>
      </c>
      <c r="O387" s="58"/>
      <c r="P387" s="161">
        <f>O387*H387</f>
        <v>0</v>
      </c>
      <c r="Q387" s="161">
        <v>0</v>
      </c>
      <c r="R387" s="161">
        <f>Q387*H387</f>
        <v>0</v>
      </c>
      <c r="S387" s="161">
        <v>0</v>
      </c>
      <c r="T387" s="162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63" t="s">
        <v>205</v>
      </c>
      <c r="AT387" s="163" t="s">
        <v>142</v>
      </c>
      <c r="AU387" s="163" t="s">
        <v>84</v>
      </c>
      <c r="AY387" s="14" t="s">
        <v>141</v>
      </c>
      <c r="BE387" s="164">
        <f>IF(N387="základná",J387,0)</f>
        <v>0</v>
      </c>
      <c r="BF387" s="164">
        <f>IF(N387="znížená",J387,0)</f>
        <v>0</v>
      </c>
      <c r="BG387" s="164">
        <f>IF(N387="zákl. prenesená",J387,0)</f>
        <v>0</v>
      </c>
      <c r="BH387" s="164">
        <f>IF(N387="zníž. prenesená",J387,0)</f>
        <v>0</v>
      </c>
      <c r="BI387" s="164">
        <f>IF(N387="nulová",J387,0)</f>
        <v>0</v>
      </c>
      <c r="BJ387" s="14" t="s">
        <v>84</v>
      </c>
      <c r="BK387" s="164">
        <f>ROUND(I387*H387,2)</f>
        <v>0</v>
      </c>
      <c r="BL387" s="14" t="s">
        <v>205</v>
      </c>
      <c r="BM387" s="163" t="s">
        <v>1149</v>
      </c>
    </row>
    <row r="388" spans="1:65" s="2" customFormat="1" ht="16.5" customHeight="1">
      <c r="A388" s="29"/>
      <c r="B388" s="150"/>
      <c r="C388" s="167" t="s">
        <v>1150</v>
      </c>
      <c r="D388" s="167" t="s">
        <v>301</v>
      </c>
      <c r="E388" s="168" t="s">
        <v>1151</v>
      </c>
      <c r="F388" s="169" t="s">
        <v>1152</v>
      </c>
      <c r="G388" s="170" t="s">
        <v>292</v>
      </c>
      <c r="H388" s="171">
        <v>220</v>
      </c>
      <c r="I388" s="172"/>
      <c r="J388" s="173">
        <f>ROUND(I388*H388,2)</f>
        <v>0</v>
      </c>
      <c r="K388" s="174"/>
      <c r="L388" s="175"/>
      <c r="M388" s="176" t="s">
        <v>1</v>
      </c>
      <c r="N388" s="177" t="s">
        <v>37</v>
      </c>
      <c r="O388" s="58"/>
      <c r="P388" s="161">
        <f>O388*H388</f>
        <v>0</v>
      </c>
      <c r="Q388" s="161">
        <v>0</v>
      </c>
      <c r="R388" s="161">
        <f>Q388*H388</f>
        <v>0</v>
      </c>
      <c r="S388" s="161">
        <v>0</v>
      </c>
      <c r="T388" s="162">
        <f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63" t="s">
        <v>268</v>
      </c>
      <c r="AT388" s="163" t="s">
        <v>301</v>
      </c>
      <c r="AU388" s="163" t="s">
        <v>84</v>
      </c>
      <c r="AY388" s="14" t="s">
        <v>141</v>
      </c>
      <c r="BE388" s="164">
        <f>IF(N388="základná",J388,0)</f>
        <v>0</v>
      </c>
      <c r="BF388" s="164">
        <f>IF(N388="znížená",J388,0)</f>
        <v>0</v>
      </c>
      <c r="BG388" s="164">
        <f>IF(N388="zákl. prenesená",J388,0)</f>
        <v>0</v>
      </c>
      <c r="BH388" s="164">
        <f>IF(N388="zníž. prenesená",J388,0)</f>
        <v>0</v>
      </c>
      <c r="BI388" s="164">
        <f>IF(N388="nulová",J388,0)</f>
        <v>0</v>
      </c>
      <c r="BJ388" s="14" t="s">
        <v>84</v>
      </c>
      <c r="BK388" s="164">
        <f>ROUND(I388*H388,2)</f>
        <v>0</v>
      </c>
      <c r="BL388" s="14" t="s">
        <v>205</v>
      </c>
      <c r="BM388" s="163" t="s">
        <v>1153</v>
      </c>
    </row>
    <row r="389" spans="1:65" s="2" customFormat="1" ht="24.2" customHeight="1">
      <c r="A389" s="29"/>
      <c r="B389" s="150"/>
      <c r="C389" s="151" t="s">
        <v>1154</v>
      </c>
      <c r="D389" s="151" t="s">
        <v>142</v>
      </c>
      <c r="E389" s="152" t="s">
        <v>1155</v>
      </c>
      <c r="F389" s="153" t="s">
        <v>1156</v>
      </c>
      <c r="G389" s="154" t="s">
        <v>472</v>
      </c>
      <c r="H389" s="178"/>
      <c r="I389" s="156"/>
      <c r="J389" s="157">
        <f>ROUND(I389*H389,2)</f>
        <v>0</v>
      </c>
      <c r="K389" s="158"/>
      <c r="L389" s="30"/>
      <c r="M389" s="159" t="s">
        <v>1</v>
      </c>
      <c r="N389" s="160" t="s">
        <v>37</v>
      </c>
      <c r="O389" s="58"/>
      <c r="P389" s="161">
        <f>O389*H389</f>
        <v>0</v>
      </c>
      <c r="Q389" s="161">
        <v>0</v>
      </c>
      <c r="R389" s="161">
        <f>Q389*H389</f>
        <v>0</v>
      </c>
      <c r="S389" s="161">
        <v>0</v>
      </c>
      <c r="T389" s="162">
        <f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63" t="s">
        <v>205</v>
      </c>
      <c r="AT389" s="163" t="s">
        <v>142</v>
      </c>
      <c r="AU389" s="163" t="s">
        <v>84</v>
      </c>
      <c r="AY389" s="14" t="s">
        <v>141</v>
      </c>
      <c r="BE389" s="164">
        <f>IF(N389="základná",J389,0)</f>
        <v>0</v>
      </c>
      <c r="BF389" s="164">
        <f>IF(N389="znížená",J389,0)</f>
        <v>0</v>
      </c>
      <c r="BG389" s="164">
        <f>IF(N389="zákl. prenesená",J389,0)</f>
        <v>0</v>
      </c>
      <c r="BH389" s="164">
        <f>IF(N389="zníž. prenesená",J389,0)</f>
        <v>0</v>
      </c>
      <c r="BI389" s="164">
        <f>IF(N389="nulová",J389,0)</f>
        <v>0</v>
      </c>
      <c r="BJ389" s="14" t="s">
        <v>84</v>
      </c>
      <c r="BK389" s="164">
        <f>ROUND(I389*H389,2)</f>
        <v>0</v>
      </c>
      <c r="BL389" s="14" t="s">
        <v>205</v>
      </c>
      <c r="BM389" s="163" t="s">
        <v>1157</v>
      </c>
    </row>
    <row r="390" spans="1:65" s="12" customFormat="1" ht="22.9" customHeight="1">
      <c r="B390" s="139"/>
      <c r="D390" s="140" t="s">
        <v>70</v>
      </c>
      <c r="E390" s="165" t="s">
        <v>1158</v>
      </c>
      <c r="F390" s="165" t="s">
        <v>1159</v>
      </c>
      <c r="I390" s="142"/>
      <c r="J390" s="166">
        <f>BK390</f>
        <v>0</v>
      </c>
      <c r="L390" s="139"/>
      <c r="M390" s="144"/>
      <c r="N390" s="145"/>
      <c r="O390" s="145"/>
      <c r="P390" s="146">
        <f>SUM(P391:P394)</f>
        <v>0</v>
      </c>
      <c r="Q390" s="145"/>
      <c r="R390" s="146">
        <f>SUM(R391:R394)</f>
        <v>0</v>
      </c>
      <c r="S390" s="145"/>
      <c r="T390" s="147">
        <f>SUM(T391:T394)</f>
        <v>0</v>
      </c>
      <c r="AR390" s="140" t="s">
        <v>84</v>
      </c>
      <c r="AT390" s="148" t="s">
        <v>70</v>
      </c>
      <c r="AU390" s="148" t="s">
        <v>78</v>
      </c>
      <c r="AY390" s="140" t="s">
        <v>141</v>
      </c>
      <c r="BK390" s="149">
        <f>SUM(BK391:BK394)</f>
        <v>0</v>
      </c>
    </row>
    <row r="391" spans="1:65" s="2" customFormat="1" ht="33" customHeight="1">
      <c r="A391" s="29"/>
      <c r="B391" s="150"/>
      <c r="C391" s="151" t="s">
        <v>1160</v>
      </c>
      <c r="D391" s="151" t="s">
        <v>142</v>
      </c>
      <c r="E391" s="152" t="s">
        <v>1161</v>
      </c>
      <c r="F391" s="153" t="s">
        <v>1162</v>
      </c>
      <c r="G391" s="154" t="s">
        <v>145</v>
      </c>
      <c r="H391" s="155">
        <v>8.8000000000000007</v>
      </c>
      <c r="I391" s="156"/>
      <c r="J391" s="157">
        <f>ROUND(I391*H391,2)</f>
        <v>0</v>
      </c>
      <c r="K391" s="158"/>
      <c r="L391" s="30"/>
      <c r="M391" s="159" t="s">
        <v>1</v>
      </c>
      <c r="N391" s="160" t="s">
        <v>37</v>
      </c>
      <c r="O391" s="58"/>
      <c r="P391" s="161">
        <f>O391*H391</f>
        <v>0</v>
      </c>
      <c r="Q391" s="161">
        <v>0</v>
      </c>
      <c r="R391" s="161">
        <f>Q391*H391</f>
        <v>0</v>
      </c>
      <c r="S391" s="161">
        <v>0</v>
      </c>
      <c r="T391" s="162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63" t="s">
        <v>205</v>
      </c>
      <c r="AT391" s="163" t="s">
        <v>142</v>
      </c>
      <c r="AU391" s="163" t="s">
        <v>84</v>
      </c>
      <c r="AY391" s="14" t="s">
        <v>141</v>
      </c>
      <c r="BE391" s="164">
        <f>IF(N391="základná",J391,0)</f>
        <v>0</v>
      </c>
      <c r="BF391" s="164">
        <f>IF(N391="znížená",J391,0)</f>
        <v>0</v>
      </c>
      <c r="BG391" s="164">
        <f>IF(N391="zákl. prenesená",J391,0)</f>
        <v>0</v>
      </c>
      <c r="BH391" s="164">
        <f>IF(N391="zníž. prenesená",J391,0)</f>
        <v>0</v>
      </c>
      <c r="BI391" s="164">
        <f>IF(N391="nulová",J391,0)</f>
        <v>0</v>
      </c>
      <c r="BJ391" s="14" t="s">
        <v>84</v>
      </c>
      <c r="BK391" s="164">
        <f>ROUND(I391*H391,2)</f>
        <v>0</v>
      </c>
      <c r="BL391" s="14" t="s">
        <v>205</v>
      </c>
      <c r="BM391" s="163" t="s">
        <v>1163</v>
      </c>
    </row>
    <row r="392" spans="1:65" s="2" customFormat="1" ht="24.2" customHeight="1">
      <c r="A392" s="29"/>
      <c r="B392" s="150"/>
      <c r="C392" s="151" t="s">
        <v>1164</v>
      </c>
      <c r="D392" s="151" t="s">
        <v>142</v>
      </c>
      <c r="E392" s="152" t="s">
        <v>1165</v>
      </c>
      <c r="F392" s="153" t="s">
        <v>1166</v>
      </c>
      <c r="G392" s="154" t="s">
        <v>170</v>
      </c>
      <c r="H392" s="155">
        <v>178</v>
      </c>
      <c r="I392" s="156"/>
      <c r="J392" s="157">
        <f>ROUND(I392*H392,2)</f>
        <v>0</v>
      </c>
      <c r="K392" s="158"/>
      <c r="L392" s="30"/>
      <c r="M392" s="159" t="s">
        <v>1</v>
      </c>
      <c r="N392" s="160" t="s">
        <v>37</v>
      </c>
      <c r="O392" s="58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63" t="s">
        <v>205</v>
      </c>
      <c r="AT392" s="163" t="s">
        <v>142</v>
      </c>
      <c r="AU392" s="163" t="s">
        <v>84</v>
      </c>
      <c r="AY392" s="14" t="s">
        <v>141</v>
      </c>
      <c r="BE392" s="164">
        <f>IF(N392="základná",J392,0)</f>
        <v>0</v>
      </c>
      <c r="BF392" s="164">
        <f>IF(N392="znížená",J392,0)</f>
        <v>0</v>
      </c>
      <c r="BG392" s="164">
        <f>IF(N392="zákl. prenesená",J392,0)</f>
        <v>0</v>
      </c>
      <c r="BH392" s="164">
        <f>IF(N392="zníž. prenesená",J392,0)</f>
        <v>0</v>
      </c>
      <c r="BI392" s="164">
        <f>IF(N392="nulová",J392,0)</f>
        <v>0</v>
      </c>
      <c r="BJ392" s="14" t="s">
        <v>84</v>
      </c>
      <c r="BK392" s="164">
        <f>ROUND(I392*H392,2)</f>
        <v>0</v>
      </c>
      <c r="BL392" s="14" t="s">
        <v>205</v>
      </c>
      <c r="BM392" s="163" t="s">
        <v>1167</v>
      </c>
    </row>
    <row r="393" spans="1:65" s="2" customFormat="1" ht="33" customHeight="1">
      <c r="A393" s="29"/>
      <c r="B393" s="150"/>
      <c r="C393" s="151" t="s">
        <v>1168</v>
      </c>
      <c r="D393" s="151" t="s">
        <v>142</v>
      </c>
      <c r="E393" s="152" t="s">
        <v>1169</v>
      </c>
      <c r="F393" s="153" t="s">
        <v>1170</v>
      </c>
      <c r="G393" s="154" t="s">
        <v>170</v>
      </c>
      <c r="H393" s="155">
        <v>78</v>
      </c>
      <c r="I393" s="156"/>
      <c r="J393" s="157">
        <f>ROUND(I393*H393,2)</f>
        <v>0</v>
      </c>
      <c r="K393" s="158"/>
      <c r="L393" s="30"/>
      <c r="M393" s="159" t="s">
        <v>1</v>
      </c>
      <c r="N393" s="160" t="s">
        <v>37</v>
      </c>
      <c r="O393" s="58"/>
      <c r="P393" s="161">
        <f>O393*H393</f>
        <v>0</v>
      </c>
      <c r="Q393" s="161">
        <v>0</v>
      </c>
      <c r="R393" s="161">
        <f>Q393*H393</f>
        <v>0</v>
      </c>
      <c r="S393" s="161">
        <v>0</v>
      </c>
      <c r="T393" s="162">
        <f>S393*H393</f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63" t="s">
        <v>205</v>
      </c>
      <c r="AT393" s="163" t="s">
        <v>142</v>
      </c>
      <c r="AU393" s="163" t="s">
        <v>84</v>
      </c>
      <c r="AY393" s="14" t="s">
        <v>141</v>
      </c>
      <c r="BE393" s="164">
        <f>IF(N393="základná",J393,0)</f>
        <v>0</v>
      </c>
      <c r="BF393" s="164">
        <f>IF(N393="znížená",J393,0)</f>
        <v>0</v>
      </c>
      <c r="BG393" s="164">
        <f>IF(N393="zákl. prenesená",J393,0)</f>
        <v>0</v>
      </c>
      <c r="BH393" s="164">
        <f>IF(N393="zníž. prenesená",J393,0)</f>
        <v>0</v>
      </c>
      <c r="BI393" s="164">
        <f>IF(N393="nulová",J393,0)</f>
        <v>0</v>
      </c>
      <c r="BJ393" s="14" t="s">
        <v>84</v>
      </c>
      <c r="BK393" s="164">
        <f>ROUND(I393*H393,2)</f>
        <v>0</v>
      </c>
      <c r="BL393" s="14" t="s">
        <v>205</v>
      </c>
      <c r="BM393" s="163" t="s">
        <v>1171</v>
      </c>
    </row>
    <row r="394" spans="1:65" s="2" customFormat="1" ht="33" customHeight="1">
      <c r="A394" s="29"/>
      <c r="B394" s="150"/>
      <c r="C394" s="151" t="s">
        <v>1172</v>
      </c>
      <c r="D394" s="151" t="s">
        <v>142</v>
      </c>
      <c r="E394" s="152" t="s">
        <v>1173</v>
      </c>
      <c r="F394" s="153" t="s">
        <v>1174</v>
      </c>
      <c r="G394" s="154" t="s">
        <v>170</v>
      </c>
      <c r="H394" s="155">
        <v>7</v>
      </c>
      <c r="I394" s="156"/>
      <c r="J394" s="157">
        <f>ROUND(I394*H394,2)</f>
        <v>0</v>
      </c>
      <c r="K394" s="158"/>
      <c r="L394" s="30"/>
      <c r="M394" s="159" t="s">
        <v>1</v>
      </c>
      <c r="N394" s="160" t="s">
        <v>37</v>
      </c>
      <c r="O394" s="58"/>
      <c r="P394" s="161">
        <f>O394*H394</f>
        <v>0</v>
      </c>
      <c r="Q394" s="161">
        <v>0</v>
      </c>
      <c r="R394" s="161">
        <f>Q394*H394</f>
        <v>0</v>
      </c>
      <c r="S394" s="161">
        <v>0</v>
      </c>
      <c r="T394" s="162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63" t="s">
        <v>205</v>
      </c>
      <c r="AT394" s="163" t="s">
        <v>142</v>
      </c>
      <c r="AU394" s="163" t="s">
        <v>84</v>
      </c>
      <c r="AY394" s="14" t="s">
        <v>141</v>
      </c>
      <c r="BE394" s="164">
        <f>IF(N394="základná",J394,0)</f>
        <v>0</v>
      </c>
      <c r="BF394" s="164">
        <f>IF(N394="znížená",J394,0)</f>
        <v>0</v>
      </c>
      <c r="BG394" s="164">
        <f>IF(N394="zákl. prenesená",J394,0)</f>
        <v>0</v>
      </c>
      <c r="BH394" s="164">
        <f>IF(N394="zníž. prenesená",J394,0)</f>
        <v>0</v>
      </c>
      <c r="BI394" s="164">
        <f>IF(N394="nulová",J394,0)</f>
        <v>0</v>
      </c>
      <c r="BJ394" s="14" t="s">
        <v>84</v>
      </c>
      <c r="BK394" s="164">
        <f>ROUND(I394*H394,2)</f>
        <v>0</v>
      </c>
      <c r="BL394" s="14" t="s">
        <v>205</v>
      </c>
      <c r="BM394" s="163" t="s">
        <v>1175</v>
      </c>
    </row>
    <row r="395" spans="1:65" s="12" customFormat="1" ht="25.9" customHeight="1">
      <c r="B395" s="139"/>
      <c r="D395" s="140" t="s">
        <v>70</v>
      </c>
      <c r="E395" s="141" t="s">
        <v>1176</v>
      </c>
      <c r="F395" s="141" t="s">
        <v>1176</v>
      </c>
      <c r="I395" s="142"/>
      <c r="J395" s="143">
        <f>BK395</f>
        <v>0</v>
      </c>
      <c r="L395" s="139"/>
      <c r="M395" s="144"/>
      <c r="N395" s="145"/>
      <c r="O395" s="145"/>
      <c r="P395" s="146">
        <f>SUM(P396:P414)</f>
        <v>0</v>
      </c>
      <c r="Q395" s="145"/>
      <c r="R395" s="146">
        <f>SUM(R396:R414)</f>
        <v>0</v>
      </c>
      <c r="S395" s="145"/>
      <c r="T395" s="147">
        <f>SUM(T396:T414)</f>
        <v>0</v>
      </c>
      <c r="AR395" s="140" t="s">
        <v>78</v>
      </c>
      <c r="AT395" s="148" t="s">
        <v>70</v>
      </c>
      <c r="AU395" s="148" t="s">
        <v>71</v>
      </c>
      <c r="AY395" s="140" t="s">
        <v>141</v>
      </c>
      <c r="BK395" s="149">
        <f>SUM(BK396:BK414)</f>
        <v>0</v>
      </c>
    </row>
    <row r="396" spans="1:65" s="2" customFormat="1" ht="24.2" customHeight="1">
      <c r="A396" s="29"/>
      <c r="B396" s="150"/>
      <c r="C396" s="151" t="s">
        <v>1177</v>
      </c>
      <c r="D396" s="151" t="s">
        <v>142</v>
      </c>
      <c r="E396" s="152" t="s">
        <v>1178</v>
      </c>
      <c r="F396" s="153" t="s">
        <v>1179</v>
      </c>
      <c r="G396" s="154" t="s">
        <v>1022</v>
      </c>
      <c r="H396" s="155">
        <v>1</v>
      </c>
      <c r="I396" s="156"/>
      <c r="J396" s="157">
        <f t="shared" ref="J396:J414" si="90">ROUND(I396*H396,2)</f>
        <v>0</v>
      </c>
      <c r="K396" s="158"/>
      <c r="L396" s="30"/>
      <c r="M396" s="159" t="s">
        <v>1</v>
      </c>
      <c r="N396" s="160" t="s">
        <v>37</v>
      </c>
      <c r="O396" s="58"/>
      <c r="P396" s="161">
        <f t="shared" ref="P396:P414" si="91">O396*H396</f>
        <v>0</v>
      </c>
      <c r="Q396" s="161">
        <v>0</v>
      </c>
      <c r="R396" s="161">
        <f t="shared" ref="R396:R414" si="92">Q396*H396</f>
        <v>0</v>
      </c>
      <c r="S396" s="161">
        <v>0</v>
      </c>
      <c r="T396" s="162">
        <f t="shared" ref="T396:T414" si="93">S396*H396</f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63" t="s">
        <v>146</v>
      </c>
      <c r="AT396" s="163" t="s">
        <v>142</v>
      </c>
      <c r="AU396" s="163" t="s">
        <v>78</v>
      </c>
      <c r="AY396" s="14" t="s">
        <v>141</v>
      </c>
      <c r="BE396" s="164">
        <f t="shared" ref="BE396:BE414" si="94">IF(N396="základná",J396,0)</f>
        <v>0</v>
      </c>
      <c r="BF396" s="164">
        <f t="shared" ref="BF396:BF414" si="95">IF(N396="znížená",J396,0)</f>
        <v>0</v>
      </c>
      <c r="BG396" s="164">
        <f t="shared" ref="BG396:BG414" si="96">IF(N396="zákl. prenesená",J396,0)</f>
        <v>0</v>
      </c>
      <c r="BH396" s="164">
        <f t="shared" ref="BH396:BH414" si="97">IF(N396="zníž. prenesená",J396,0)</f>
        <v>0</v>
      </c>
      <c r="BI396" s="164">
        <f t="shared" ref="BI396:BI414" si="98">IF(N396="nulová",J396,0)</f>
        <v>0</v>
      </c>
      <c r="BJ396" s="14" t="s">
        <v>84</v>
      </c>
      <c r="BK396" s="164">
        <f t="shared" ref="BK396:BK414" si="99">ROUND(I396*H396,2)</f>
        <v>0</v>
      </c>
      <c r="BL396" s="14" t="s">
        <v>146</v>
      </c>
      <c r="BM396" s="163" t="s">
        <v>1180</v>
      </c>
    </row>
    <row r="397" spans="1:65" s="2" customFormat="1" ht="24.2" customHeight="1">
      <c r="A397" s="29"/>
      <c r="B397" s="150"/>
      <c r="C397" s="151" t="s">
        <v>1181</v>
      </c>
      <c r="D397" s="151" t="s">
        <v>142</v>
      </c>
      <c r="E397" s="152" t="s">
        <v>1182</v>
      </c>
      <c r="F397" s="153" t="s">
        <v>1183</v>
      </c>
      <c r="G397" s="154" t="s">
        <v>297</v>
      </c>
      <c r="H397" s="155">
        <v>1</v>
      </c>
      <c r="I397" s="156"/>
      <c r="J397" s="157">
        <f t="shared" si="90"/>
        <v>0</v>
      </c>
      <c r="K397" s="158"/>
      <c r="L397" s="30"/>
      <c r="M397" s="159" t="s">
        <v>1</v>
      </c>
      <c r="N397" s="160" t="s">
        <v>37</v>
      </c>
      <c r="O397" s="58"/>
      <c r="P397" s="161">
        <f t="shared" si="91"/>
        <v>0</v>
      </c>
      <c r="Q397" s="161">
        <v>0</v>
      </c>
      <c r="R397" s="161">
        <f t="shared" si="92"/>
        <v>0</v>
      </c>
      <c r="S397" s="161">
        <v>0</v>
      </c>
      <c r="T397" s="162">
        <f t="shared" si="93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3" t="s">
        <v>146</v>
      </c>
      <c r="AT397" s="163" t="s">
        <v>142</v>
      </c>
      <c r="AU397" s="163" t="s">
        <v>78</v>
      </c>
      <c r="AY397" s="14" t="s">
        <v>141</v>
      </c>
      <c r="BE397" s="164">
        <f t="shared" si="94"/>
        <v>0</v>
      </c>
      <c r="BF397" s="164">
        <f t="shared" si="95"/>
        <v>0</v>
      </c>
      <c r="BG397" s="164">
        <f t="shared" si="96"/>
        <v>0</v>
      </c>
      <c r="BH397" s="164">
        <f t="shared" si="97"/>
        <v>0</v>
      </c>
      <c r="BI397" s="164">
        <f t="shared" si="98"/>
        <v>0</v>
      </c>
      <c r="BJ397" s="14" t="s">
        <v>84</v>
      </c>
      <c r="BK397" s="164">
        <f t="shared" si="99"/>
        <v>0</v>
      </c>
      <c r="BL397" s="14" t="s">
        <v>146</v>
      </c>
      <c r="BM397" s="163" t="s">
        <v>1184</v>
      </c>
    </row>
    <row r="398" spans="1:65" s="2" customFormat="1" ht="16.5" customHeight="1">
      <c r="A398" s="29"/>
      <c r="B398" s="150"/>
      <c r="C398" s="151" t="s">
        <v>1185</v>
      </c>
      <c r="D398" s="151" t="s">
        <v>142</v>
      </c>
      <c r="E398" s="152" t="s">
        <v>1186</v>
      </c>
      <c r="F398" s="153" t="s">
        <v>1187</v>
      </c>
      <c r="G398" s="154" t="s">
        <v>297</v>
      </c>
      <c r="H398" s="155">
        <v>1</v>
      </c>
      <c r="I398" s="156"/>
      <c r="J398" s="157">
        <f t="shared" si="90"/>
        <v>0</v>
      </c>
      <c r="K398" s="158"/>
      <c r="L398" s="30"/>
      <c r="M398" s="159" t="s">
        <v>1</v>
      </c>
      <c r="N398" s="160" t="s">
        <v>37</v>
      </c>
      <c r="O398" s="58"/>
      <c r="P398" s="161">
        <f t="shared" si="91"/>
        <v>0</v>
      </c>
      <c r="Q398" s="161">
        <v>0</v>
      </c>
      <c r="R398" s="161">
        <f t="shared" si="92"/>
        <v>0</v>
      </c>
      <c r="S398" s="161">
        <v>0</v>
      </c>
      <c r="T398" s="162">
        <f t="shared" si="93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63" t="s">
        <v>146</v>
      </c>
      <c r="AT398" s="163" t="s">
        <v>142</v>
      </c>
      <c r="AU398" s="163" t="s">
        <v>78</v>
      </c>
      <c r="AY398" s="14" t="s">
        <v>141</v>
      </c>
      <c r="BE398" s="164">
        <f t="shared" si="94"/>
        <v>0</v>
      </c>
      <c r="BF398" s="164">
        <f t="shared" si="95"/>
        <v>0</v>
      </c>
      <c r="BG398" s="164">
        <f t="shared" si="96"/>
        <v>0</v>
      </c>
      <c r="BH398" s="164">
        <f t="shared" si="97"/>
        <v>0</v>
      </c>
      <c r="BI398" s="164">
        <f t="shared" si="98"/>
        <v>0</v>
      </c>
      <c r="BJ398" s="14" t="s">
        <v>84</v>
      </c>
      <c r="BK398" s="164">
        <f t="shared" si="99"/>
        <v>0</v>
      </c>
      <c r="BL398" s="14" t="s">
        <v>146</v>
      </c>
      <c r="BM398" s="163" t="s">
        <v>1188</v>
      </c>
    </row>
    <row r="399" spans="1:65" s="2" customFormat="1" ht="21.75" customHeight="1">
      <c r="A399" s="29"/>
      <c r="B399" s="150"/>
      <c r="C399" s="151" t="s">
        <v>1189</v>
      </c>
      <c r="D399" s="151" t="s">
        <v>142</v>
      </c>
      <c r="E399" s="152" t="s">
        <v>1190</v>
      </c>
      <c r="F399" s="153" t="s">
        <v>1191</v>
      </c>
      <c r="G399" s="154" t="s">
        <v>297</v>
      </c>
      <c r="H399" s="155">
        <v>1</v>
      </c>
      <c r="I399" s="156"/>
      <c r="J399" s="157">
        <f t="shared" si="90"/>
        <v>0</v>
      </c>
      <c r="K399" s="158"/>
      <c r="L399" s="30"/>
      <c r="M399" s="159" t="s">
        <v>1</v>
      </c>
      <c r="N399" s="160" t="s">
        <v>37</v>
      </c>
      <c r="O399" s="58"/>
      <c r="P399" s="161">
        <f t="shared" si="91"/>
        <v>0</v>
      </c>
      <c r="Q399" s="161">
        <v>0</v>
      </c>
      <c r="R399" s="161">
        <f t="shared" si="92"/>
        <v>0</v>
      </c>
      <c r="S399" s="161">
        <v>0</v>
      </c>
      <c r="T399" s="162">
        <f t="shared" si="93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63" t="s">
        <v>146</v>
      </c>
      <c r="AT399" s="163" t="s">
        <v>142</v>
      </c>
      <c r="AU399" s="163" t="s">
        <v>78</v>
      </c>
      <c r="AY399" s="14" t="s">
        <v>141</v>
      </c>
      <c r="BE399" s="164">
        <f t="shared" si="94"/>
        <v>0</v>
      </c>
      <c r="BF399" s="164">
        <f t="shared" si="95"/>
        <v>0</v>
      </c>
      <c r="BG399" s="164">
        <f t="shared" si="96"/>
        <v>0</v>
      </c>
      <c r="BH399" s="164">
        <f t="shared" si="97"/>
        <v>0</v>
      </c>
      <c r="BI399" s="164">
        <f t="shared" si="98"/>
        <v>0</v>
      </c>
      <c r="BJ399" s="14" t="s">
        <v>84</v>
      </c>
      <c r="BK399" s="164">
        <f t="shared" si="99"/>
        <v>0</v>
      </c>
      <c r="BL399" s="14" t="s">
        <v>146</v>
      </c>
      <c r="BM399" s="163" t="s">
        <v>1192</v>
      </c>
    </row>
    <row r="400" spans="1:65" s="2" customFormat="1" ht="16.5" customHeight="1">
      <c r="A400" s="29"/>
      <c r="B400" s="150"/>
      <c r="C400" s="151" t="s">
        <v>1193</v>
      </c>
      <c r="D400" s="151" t="s">
        <v>142</v>
      </c>
      <c r="E400" s="152" t="s">
        <v>1194</v>
      </c>
      <c r="F400" s="153" t="s">
        <v>1195</v>
      </c>
      <c r="G400" s="154" t="s">
        <v>297</v>
      </c>
      <c r="H400" s="155">
        <v>1</v>
      </c>
      <c r="I400" s="156"/>
      <c r="J400" s="157">
        <f t="shared" si="90"/>
        <v>0</v>
      </c>
      <c r="K400" s="158"/>
      <c r="L400" s="30"/>
      <c r="M400" s="159" t="s">
        <v>1</v>
      </c>
      <c r="N400" s="160" t="s">
        <v>37</v>
      </c>
      <c r="O400" s="58"/>
      <c r="P400" s="161">
        <f t="shared" si="91"/>
        <v>0</v>
      </c>
      <c r="Q400" s="161">
        <v>0</v>
      </c>
      <c r="R400" s="161">
        <f t="shared" si="92"/>
        <v>0</v>
      </c>
      <c r="S400" s="161">
        <v>0</v>
      </c>
      <c r="T400" s="162">
        <f t="shared" si="93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63" t="s">
        <v>146</v>
      </c>
      <c r="AT400" s="163" t="s">
        <v>142</v>
      </c>
      <c r="AU400" s="163" t="s">
        <v>78</v>
      </c>
      <c r="AY400" s="14" t="s">
        <v>141</v>
      </c>
      <c r="BE400" s="164">
        <f t="shared" si="94"/>
        <v>0</v>
      </c>
      <c r="BF400" s="164">
        <f t="shared" si="95"/>
        <v>0</v>
      </c>
      <c r="BG400" s="164">
        <f t="shared" si="96"/>
        <v>0</v>
      </c>
      <c r="BH400" s="164">
        <f t="shared" si="97"/>
        <v>0</v>
      </c>
      <c r="BI400" s="164">
        <f t="shared" si="98"/>
        <v>0</v>
      </c>
      <c r="BJ400" s="14" t="s">
        <v>84</v>
      </c>
      <c r="BK400" s="164">
        <f t="shared" si="99"/>
        <v>0</v>
      </c>
      <c r="BL400" s="14" t="s">
        <v>146</v>
      </c>
      <c r="BM400" s="163" t="s">
        <v>1196</v>
      </c>
    </row>
    <row r="401" spans="1:65" s="2" customFormat="1" ht="16.5" customHeight="1">
      <c r="A401" s="29"/>
      <c r="B401" s="150"/>
      <c r="C401" s="151" t="s">
        <v>1197</v>
      </c>
      <c r="D401" s="151" t="s">
        <v>142</v>
      </c>
      <c r="E401" s="152" t="s">
        <v>1198</v>
      </c>
      <c r="F401" s="153" t="s">
        <v>1199</v>
      </c>
      <c r="G401" s="154" t="s">
        <v>297</v>
      </c>
      <c r="H401" s="155">
        <v>1</v>
      </c>
      <c r="I401" s="156"/>
      <c r="J401" s="157">
        <f t="shared" si="90"/>
        <v>0</v>
      </c>
      <c r="K401" s="158"/>
      <c r="L401" s="30"/>
      <c r="M401" s="159" t="s">
        <v>1</v>
      </c>
      <c r="N401" s="160" t="s">
        <v>37</v>
      </c>
      <c r="O401" s="58"/>
      <c r="P401" s="161">
        <f t="shared" si="91"/>
        <v>0</v>
      </c>
      <c r="Q401" s="161">
        <v>0</v>
      </c>
      <c r="R401" s="161">
        <f t="shared" si="92"/>
        <v>0</v>
      </c>
      <c r="S401" s="161">
        <v>0</v>
      </c>
      <c r="T401" s="162">
        <f t="shared" si="93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63" t="s">
        <v>146</v>
      </c>
      <c r="AT401" s="163" t="s">
        <v>142</v>
      </c>
      <c r="AU401" s="163" t="s">
        <v>78</v>
      </c>
      <c r="AY401" s="14" t="s">
        <v>141</v>
      </c>
      <c r="BE401" s="164">
        <f t="shared" si="94"/>
        <v>0</v>
      </c>
      <c r="BF401" s="164">
        <f t="shared" si="95"/>
        <v>0</v>
      </c>
      <c r="BG401" s="164">
        <f t="shared" si="96"/>
        <v>0</v>
      </c>
      <c r="BH401" s="164">
        <f t="shared" si="97"/>
        <v>0</v>
      </c>
      <c r="BI401" s="164">
        <f t="shared" si="98"/>
        <v>0</v>
      </c>
      <c r="BJ401" s="14" t="s">
        <v>84</v>
      </c>
      <c r="BK401" s="164">
        <f t="shared" si="99"/>
        <v>0</v>
      </c>
      <c r="BL401" s="14" t="s">
        <v>146</v>
      </c>
      <c r="BM401" s="163" t="s">
        <v>1200</v>
      </c>
    </row>
    <row r="402" spans="1:65" s="2" customFormat="1" ht="24.2" customHeight="1">
      <c r="A402" s="29"/>
      <c r="B402" s="150"/>
      <c r="C402" s="151" t="s">
        <v>1201</v>
      </c>
      <c r="D402" s="151" t="s">
        <v>142</v>
      </c>
      <c r="E402" s="152" t="s">
        <v>1202</v>
      </c>
      <c r="F402" s="153" t="s">
        <v>1203</v>
      </c>
      <c r="G402" s="154" t="s">
        <v>297</v>
      </c>
      <c r="H402" s="155">
        <v>1</v>
      </c>
      <c r="I402" s="156"/>
      <c r="J402" s="157">
        <f t="shared" si="90"/>
        <v>0</v>
      </c>
      <c r="K402" s="158"/>
      <c r="L402" s="30"/>
      <c r="M402" s="159" t="s">
        <v>1</v>
      </c>
      <c r="N402" s="160" t="s">
        <v>37</v>
      </c>
      <c r="O402" s="58"/>
      <c r="P402" s="161">
        <f t="shared" si="91"/>
        <v>0</v>
      </c>
      <c r="Q402" s="161">
        <v>0</v>
      </c>
      <c r="R402" s="161">
        <f t="shared" si="92"/>
        <v>0</v>
      </c>
      <c r="S402" s="161">
        <v>0</v>
      </c>
      <c r="T402" s="162">
        <f t="shared" si="93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63" t="s">
        <v>146</v>
      </c>
      <c r="AT402" s="163" t="s">
        <v>142</v>
      </c>
      <c r="AU402" s="163" t="s">
        <v>78</v>
      </c>
      <c r="AY402" s="14" t="s">
        <v>141</v>
      </c>
      <c r="BE402" s="164">
        <f t="shared" si="94"/>
        <v>0</v>
      </c>
      <c r="BF402" s="164">
        <f t="shared" si="95"/>
        <v>0</v>
      </c>
      <c r="BG402" s="164">
        <f t="shared" si="96"/>
        <v>0</v>
      </c>
      <c r="BH402" s="164">
        <f t="shared" si="97"/>
        <v>0</v>
      </c>
      <c r="BI402" s="164">
        <f t="shared" si="98"/>
        <v>0</v>
      </c>
      <c r="BJ402" s="14" t="s">
        <v>84</v>
      </c>
      <c r="BK402" s="164">
        <f t="shared" si="99"/>
        <v>0</v>
      </c>
      <c r="BL402" s="14" t="s">
        <v>146</v>
      </c>
      <c r="BM402" s="163" t="s">
        <v>1204</v>
      </c>
    </row>
    <row r="403" spans="1:65" s="2" customFormat="1" ht="16.5" customHeight="1">
      <c r="A403" s="29"/>
      <c r="B403" s="150"/>
      <c r="C403" s="151" t="s">
        <v>1205</v>
      </c>
      <c r="D403" s="151" t="s">
        <v>142</v>
      </c>
      <c r="E403" s="152" t="s">
        <v>1206</v>
      </c>
      <c r="F403" s="153" t="s">
        <v>1207</v>
      </c>
      <c r="G403" s="154" t="s">
        <v>297</v>
      </c>
      <c r="H403" s="155">
        <v>1</v>
      </c>
      <c r="I403" s="156"/>
      <c r="J403" s="157">
        <f t="shared" si="90"/>
        <v>0</v>
      </c>
      <c r="K403" s="158"/>
      <c r="L403" s="30"/>
      <c r="M403" s="159" t="s">
        <v>1</v>
      </c>
      <c r="N403" s="160" t="s">
        <v>37</v>
      </c>
      <c r="O403" s="58"/>
      <c r="P403" s="161">
        <f t="shared" si="91"/>
        <v>0</v>
      </c>
      <c r="Q403" s="161">
        <v>0</v>
      </c>
      <c r="R403" s="161">
        <f t="shared" si="92"/>
        <v>0</v>
      </c>
      <c r="S403" s="161">
        <v>0</v>
      </c>
      <c r="T403" s="162">
        <f t="shared" si="93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63" t="s">
        <v>146</v>
      </c>
      <c r="AT403" s="163" t="s">
        <v>142</v>
      </c>
      <c r="AU403" s="163" t="s">
        <v>78</v>
      </c>
      <c r="AY403" s="14" t="s">
        <v>141</v>
      </c>
      <c r="BE403" s="164">
        <f t="shared" si="94"/>
        <v>0</v>
      </c>
      <c r="BF403" s="164">
        <f t="shared" si="95"/>
        <v>0</v>
      </c>
      <c r="BG403" s="164">
        <f t="shared" si="96"/>
        <v>0</v>
      </c>
      <c r="BH403" s="164">
        <f t="shared" si="97"/>
        <v>0</v>
      </c>
      <c r="BI403" s="164">
        <f t="shared" si="98"/>
        <v>0</v>
      </c>
      <c r="BJ403" s="14" t="s">
        <v>84</v>
      </c>
      <c r="BK403" s="164">
        <f t="shared" si="99"/>
        <v>0</v>
      </c>
      <c r="BL403" s="14" t="s">
        <v>146</v>
      </c>
      <c r="BM403" s="163" t="s">
        <v>1208</v>
      </c>
    </row>
    <row r="404" spans="1:65" s="2" customFormat="1" ht="21.75" customHeight="1">
      <c r="A404" s="29"/>
      <c r="B404" s="150"/>
      <c r="C404" s="151" t="s">
        <v>1209</v>
      </c>
      <c r="D404" s="151" t="s">
        <v>142</v>
      </c>
      <c r="E404" s="152" t="s">
        <v>1210</v>
      </c>
      <c r="F404" s="153" t="s">
        <v>1211</v>
      </c>
      <c r="G404" s="154" t="s">
        <v>483</v>
      </c>
      <c r="H404" s="155">
        <v>1</v>
      </c>
      <c r="I404" s="156"/>
      <c r="J404" s="157">
        <f t="shared" si="90"/>
        <v>0</v>
      </c>
      <c r="K404" s="158"/>
      <c r="L404" s="30"/>
      <c r="M404" s="159" t="s">
        <v>1</v>
      </c>
      <c r="N404" s="160" t="s">
        <v>37</v>
      </c>
      <c r="O404" s="58"/>
      <c r="P404" s="161">
        <f t="shared" si="91"/>
        <v>0</v>
      </c>
      <c r="Q404" s="161">
        <v>0</v>
      </c>
      <c r="R404" s="161">
        <f t="shared" si="92"/>
        <v>0</v>
      </c>
      <c r="S404" s="161">
        <v>0</v>
      </c>
      <c r="T404" s="162">
        <f t="shared" si="93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3" t="s">
        <v>146</v>
      </c>
      <c r="AT404" s="163" t="s">
        <v>142</v>
      </c>
      <c r="AU404" s="163" t="s">
        <v>78</v>
      </c>
      <c r="AY404" s="14" t="s">
        <v>141</v>
      </c>
      <c r="BE404" s="164">
        <f t="shared" si="94"/>
        <v>0</v>
      </c>
      <c r="BF404" s="164">
        <f t="shared" si="95"/>
        <v>0</v>
      </c>
      <c r="BG404" s="164">
        <f t="shared" si="96"/>
        <v>0</v>
      </c>
      <c r="BH404" s="164">
        <f t="shared" si="97"/>
        <v>0</v>
      </c>
      <c r="BI404" s="164">
        <f t="shared" si="98"/>
        <v>0</v>
      </c>
      <c r="BJ404" s="14" t="s">
        <v>84</v>
      </c>
      <c r="BK404" s="164">
        <f t="shared" si="99"/>
        <v>0</v>
      </c>
      <c r="BL404" s="14" t="s">
        <v>146</v>
      </c>
      <c r="BM404" s="163" t="s">
        <v>1212</v>
      </c>
    </row>
    <row r="405" spans="1:65" s="2" customFormat="1" ht="24.2" customHeight="1">
      <c r="A405" s="29"/>
      <c r="B405" s="150"/>
      <c r="C405" s="151" t="s">
        <v>1213</v>
      </c>
      <c r="D405" s="151" t="s">
        <v>142</v>
      </c>
      <c r="E405" s="152" t="s">
        <v>1214</v>
      </c>
      <c r="F405" s="153" t="s">
        <v>1215</v>
      </c>
      <c r="G405" s="154" t="s">
        <v>297</v>
      </c>
      <c r="H405" s="155">
        <v>1</v>
      </c>
      <c r="I405" s="156"/>
      <c r="J405" s="157">
        <f t="shared" si="90"/>
        <v>0</v>
      </c>
      <c r="K405" s="158"/>
      <c r="L405" s="30"/>
      <c r="M405" s="159" t="s">
        <v>1</v>
      </c>
      <c r="N405" s="160" t="s">
        <v>37</v>
      </c>
      <c r="O405" s="58"/>
      <c r="P405" s="161">
        <f t="shared" si="91"/>
        <v>0</v>
      </c>
      <c r="Q405" s="161">
        <v>0</v>
      </c>
      <c r="R405" s="161">
        <f t="shared" si="92"/>
        <v>0</v>
      </c>
      <c r="S405" s="161">
        <v>0</v>
      </c>
      <c r="T405" s="162">
        <f t="shared" si="93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63" t="s">
        <v>146</v>
      </c>
      <c r="AT405" s="163" t="s">
        <v>142</v>
      </c>
      <c r="AU405" s="163" t="s">
        <v>78</v>
      </c>
      <c r="AY405" s="14" t="s">
        <v>141</v>
      </c>
      <c r="BE405" s="164">
        <f t="shared" si="94"/>
        <v>0</v>
      </c>
      <c r="BF405" s="164">
        <f t="shared" si="95"/>
        <v>0</v>
      </c>
      <c r="BG405" s="164">
        <f t="shared" si="96"/>
        <v>0</v>
      </c>
      <c r="BH405" s="164">
        <f t="shared" si="97"/>
        <v>0</v>
      </c>
      <c r="BI405" s="164">
        <f t="shared" si="98"/>
        <v>0</v>
      </c>
      <c r="BJ405" s="14" t="s">
        <v>84</v>
      </c>
      <c r="BK405" s="164">
        <f t="shared" si="99"/>
        <v>0</v>
      </c>
      <c r="BL405" s="14" t="s">
        <v>146</v>
      </c>
      <c r="BM405" s="163" t="s">
        <v>1216</v>
      </c>
    </row>
    <row r="406" spans="1:65" s="2" customFormat="1" ht="16.5" customHeight="1">
      <c r="A406" s="29"/>
      <c r="B406" s="150"/>
      <c r="C406" s="151" t="s">
        <v>1217</v>
      </c>
      <c r="D406" s="151" t="s">
        <v>142</v>
      </c>
      <c r="E406" s="152" t="s">
        <v>1218</v>
      </c>
      <c r="F406" s="153" t="s">
        <v>1219</v>
      </c>
      <c r="G406" s="154" t="s">
        <v>483</v>
      </c>
      <c r="H406" s="155">
        <v>1</v>
      </c>
      <c r="I406" s="156"/>
      <c r="J406" s="157">
        <f t="shared" si="90"/>
        <v>0</v>
      </c>
      <c r="K406" s="158"/>
      <c r="L406" s="30"/>
      <c r="M406" s="159" t="s">
        <v>1</v>
      </c>
      <c r="N406" s="160" t="s">
        <v>37</v>
      </c>
      <c r="O406" s="58"/>
      <c r="P406" s="161">
        <f t="shared" si="91"/>
        <v>0</v>
      </c>
      <c r="Q406" s="161">
        <v>0</v>
      </c>
      <c r="R406" s="161">
        <f t="shared" si="92"/>
        <v>0</v>
      </c>
      <c r="S406" s="161">
        <v>0</v>
      </c>
      <c r="T406" s="162">
        <f t="shared" si="93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63" t="s">
        <v>146</v>
      </c>
      <c r="AT406" s="163" t="s">
        <v>142</v>
      </c>
      <c r="AU406" s="163" t="s">
        <v>78</v>
      </c>
      <c r="AY406" s="14" t="s">
        <v>141</v>
      </c>
      <c r="BE406" s="164">
        <f t="shared" si="94"/>
        <v>0</v>
      </c>
      <c r="BF406" s="164">
        <f t="shared" si="95"/>
        <v>0</v>
      </c>
      <c r="BG406" s="164">
        <f t="shared" si="96"/>
        <v>0</v>
      </c>
      <c r="BH406" s="164">
        <f t="shared" si="97"/>
        <v>0</v>
      </c>
      <c r="BI406" s="164">
        <f t="shared" si="98"/>
        <v>0</v>
      </c>
      <c r="BJ406" s="14" t="s">
        <v>84</v>
      </c>
      <c r="BK406" s="164">
        <f t="shared" si="99"/>
        <v>0</v>
      </c>
      <c r="BL406" s="14" t="s">
        <v>146</v>
      </c>
      <c r="BM406" s="163" t="s">
        <v>1220</v>
      </c>
    </row>
    <row r="407" spans="1:65" s="2" customFormat="1" ht="16.5" customHeight="1">
      <c r="A407" s="29"/>
      <c r="B407" s="150"/>
      <c r="C407" s="151" t="s">
        <v>1221</v>
      </c>
      <c r="D407" s="151" t="s">
        <v>142</v>
      </c>
      <c r="E407" s="152" t="s">
        <v>1222</v>
      </c>
      <c r="F407" s="153" t="s">
        <v>1223</v>
      </c>
      <c r="G407" s="154" t="s">
        <v>483</v>
      </c>
      <c r="H407" s="155">
        <v>1</v>
      </c>
      <c r="I407" s="156"/>
      <c r="J407" s="157">
        <f t="shared" si="90"/>
        <v>0</v>
      </c>
      <c r="K407" s="158"/>
      <c r="L407" s="30"/>
      <c r="M407" s="159" t="s">
        <v>1</v>
      </c>
      <c r="N407" s="160" t="s">
        <v>37</v>
      </c>
      <c r="O407" s="58"/>
      <c r="P407" s="161">
        <f t="shared" si="91"/>
        <v>0</v>
      </c>
      <c r="Q407" s="161">
        <v>0</v>
      </c>
      <c r="R407" s="161">
        <f t="shared" si="92"/>
        <v>0</v>
      </c>
      <c r="S407" s="161">
        <v>0</v>
      </c>
      <c r="T407" s="162">
        <f t="shared" si="93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3" t="s">
        <v>146</v>
      </c>
      <c r="AT407" s="163" t="s">
        <v>142</v>
      </c>
      <c r="AU407" s="163" t="s">
        <v>78</v>
      </c>
      <c r="AY407" s="14" t="s">
        <v>141</v>
      </c>
      <c r="BE407" s="164">
        <f t="shared" si="94"/>
        <v>0</v>
      </c>
      <c r="BF407" s="164">
        <f t="shared" si="95"/>
        <v>0</v>
      </c>
      <c r="BG407" s="164">
        <f t="shared" si="96"/>
        <v>0</v>
      </c>
      <c r="BH407" s="164">
        <f t="shared" si="97"/>
        <v>0</v>
      </c>
      <c r="BI407" s="164">
        <f t="shared" si="98"/>
        <v>0</v>
      </c>
      <c r="BJ407" s="14" t="s">
        <v>84</v>
      </c>
      <c r="BK407" s="164">
        <f t="shared" si="99"/>
        <v>0</v>
      </c>
      <c r="BL407" s="14" t="s">
        <v>146</v>
      </c>
      <c r="BM407" s="163" t="s">
        <v>1224</v>
      </c>
    </row>
    <row r="408" spans="1:65" s="2" customFormat="1" ht="16.5" customHeight="1">
      <c r="A408" s="29"/>
      <c r="B408" s="150"/>
      <c r="C408" s="151" t="s">
        <v>1225</v>
      </c>
      <c r="D408" s="151" t="s">
        <v>142</v>
      </c>
      <c r="E408" s="152" t="s">
        <v>1226</v>
      </c>
      <c r="F408" s="153" t="s">
        <v>1227</v>
      </c>
      <c r="G408" s="154" t="s">
        <v>483</v>
      </c>
      <c r="H408" s="155">
        <v>1</v>
      </c>
      <c r="I408" s="156"/>
      <c r="J408" s="157">
        <f t="shared" si="90"/>
        <v>0</v>
      </c>
      <c r="K408" s="158"/>
      <c r="L408" s="30"/>
      <c r="M408" s="159" t="s">
        <v>1</v>
      </c>
      <c r="N408" s="160" t="s">
        <v>37</v>
      </c>
      <c r="O408" s="58"/>
      <c r="P408" s="161">
        <f t="shared" si="91"/>
        <v>0</v>
      </c>
      <c r="Q408" s="161">
        <v>0</v>
      </c>
      <c r="R408" s="161">
        <f t="shared" si="92"/>
        <v>0</v>
      </c>
      <c r="S408" s="161">
        <v>0</v>
      </c>
      <c r="T408" s="162">
        <f t="shared" si="93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63" t="s">
        <v>146</v>
      </c>
      <c r="AT408" s="163" t="s">
        <v>142</v>
      </c>
      <c r="AU408" s="163" t="s">
        <v>78</v>
      </c>
      <c r="AY408" s="14" t="s">
        <v>141</v>
      </c>
      <c r="BE408" s="164">
        <f t="shared" si="94"/>
        <v>0</v>
      </c>
      <c r="BF408" s="164">
        <f t="shared" si="95"/>
        <v>0</v>
      </c>
      <c r="BG408" s="164">
        <f t="shared" si="96"/>
        <v>0</v>
      </c>
      <c r="BH408" s="164">
        <f t="shared" si="97"/>
        <v>0</v>
      </c>
      <c r="BI408" s="164">
        <f t="shared" si="98"/>
        <v>0</v>
      </c>
      <c r="BJ408" s="14" t="s">
        <v>84</v>
      </c>
      <c r="BK408" s="164">
        <f t="shared" si="99"/>
        <v>0</v>
      </c>
      <c r="BL408" s="14" t="s">
        <v>146</v>
      </c>
      <c r="BM408" s="163" t="s">
        <v>1228</v>
      </c>
    </row>
    <row r="409" spans="1:65" s="2" customFormat="1" ht="16.5" customHeight="1">
      <c r="A409" s="29"/>
      <c r="B409" s="150"/>
      <c r="C409" s="151" t="s">
        <v>1229</v>
      </c>
      <c r="D409" s="151" t="s">
        <v>142</v>
      </c>
      <c r="E409" s="152" t="s">
        <v>1230</v>
      </c>
      <c r="F409" s="153" t="s">
        <v>1231</v>
      </c>
      <c r="G409" s="154" t="s">
        <v>483</v>
      </c>
      <c r="H409" s="155">
        <v>1</v>
      </c>
      <c r="I409" s="156"/>
      <c r="J409" s="157">
        <f t="shared" si="90"/>
        <v>0</v>
      </c>
      <c r="K409" s="158"/>
      <c r="L409" s="30"/>
      <c r="M409" s="159" t="s">
        <v>1</v>
      </c>
      <c r="N409" s="160" t="s">
        <v>37</v>
      </c>
      <c r="O409" s="58"/>
      <c r="P409" s="161">
        <f t="shared" si="91"/>
        <v>0</v>
      </c>
      <c r="Q409" s="161">
        <v>0</v>
      </c>
      <c r="R409" s="161">
        <f t="shared" si="92"/>
        <v>0</v>
      </c>
      <c r="S409" s="161">
        <v>0</v>
      </c>
      <c r="T409" s="162">
        <f t="shared" si="93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63" t="s">
        <v>146</v>
      </c>
      <c r="AT409" s="163" t="s">
        <v>142</v>
      </c>
      <c r="AU409" s="163" t="s">
        <v>78</v>
      </c>
      <c r="AY409" s="14" t="s">
        <v>141</v>
      </c>
      <c r="BE409" s="164">
        <f t="shared" si="94"/>
        <v>0</v>
      </c>
      <c r="BF409" s="164">
        <f t="shared" si="95"/>
        <v>0</v>
      </c>
      <c r="BG409" s="164">
        <f t="shared" si="96"/>
        <v>0</v>
      </c>
      <c r="BH409" s="164">
        <f t="shared" si="97"/>
        <v>0</v>
      </c>
      <c r="BI409" s="164">
        <f t="shared" si="98"/>
        <v>0</v>
      </c>
      <c r="BJ409" s="14" t="s">
        <v>84</v>
      </c>
      <c r="BK409" s="164">
        <f t="shared" si="99"/>
        <v>0</v>
      </c>
      <c r="BL409" s="14" t="s">
        <v>146</v>
      </c>
      <c r="BM409" s="163" t="s">
        <v>1232</v>
      </c>
    </row>
    <row r="410" spans="1:65" s="2" customFormat="1" ht="16.5" customHeight="1">
      <c r="A410" s="29"/>
      <c r="B410" s="150"/>
      <c r="C410" s="151" t="s">
        <v>1233</v>
      </c>
      <c r="D410" s="151" t="s">
        <v>142</v>
      </c>
      <c r="E410" s="152" t="s">
        <v>1234</v>
      </c>
      <c r="F410" s="153" t="s">
        <v>1235</v>
      </c>
      <c r="G410" s="154" t="s">
        <v>483</v>
      </c>
      <c r="H410" s="155">
        <v>2</v>
      </c>
      <c r="I410" s="156"/>
      <c r="J410" s="157">
        <f t="shared" si="90"/>
        <v>0</v>
      </c>
      <c r="K410" s="158"/>
      <c r="L410" s="30"/>
      <c r="M410" s="159" t="s">
        <v>1</v>
      </c>
      <c r="N410" s="160" t="s">
        <v>37</v>
      </c>
      <c r="O410" s="58"/>
      <c r="P410" s="161">
        <f t="shared" si="91"/>
        <v>0</v>
      </c>
      <c r="Q410" s="161">
        <v>0</v>
      </c>
      <c r="R410" s="161">
        <f t="shared" si="92"/>
        <v>0</v>
      </c>
      <c r="S410" s="161">
        <v>0</v>
      </c>
      <c r="T410" s="162">
        <f t="shared" si="93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63" t="s">
        <v>146</v>
      </c>
      <c r="AT410" s="163" t="s">
        <v>142</v>
      </c>
      <c r="AU410" s="163" t="s">
        <v>78</v>
      </c>
      <c r="AY410" s="14" t="s">
        <v>141</v>
      </c>
      <c r="BE410" s="164">
        <f t="shared" si="94"/>
        <v>0</v>
      </c>
      <c r="BF410" s="164">
        <f t="shared" si="95"/>
        <v>0</v>
      </c>
      <c r="BG410" s="164">
        <f t="shared" si="96"/>
        <v>0</v>
      </c>
      <c r="BH410" s="164">
        <f t="shared" si="97"/>
        <v>0</v>
      </c>
      <c r="BI410" s="164">
        <f t="shared" si="98"/>
        <v>0</v>
      </c>
      <c r="BJ410" s="14" t="s">
        <v>84</v>
      </c>
      <c r="BK410" s="164">
        <f t="shared" si="99"/>
        <v>0</v>
      </c>
      <c r="BL410" s="14" t="s">
        <v>146</v>
      </c>
      <c r="BM410" s="163" t="s">
        <v>1236</v>
      </c>
    </row>
    <row r="411" spans="1:65" s="2" customFormat="1" ht="16.5" customHeight="1">
      <c r="A411" s="29"/>
      <c r="B411" s="150"/>
      <c r="C411" s="151" t="s">
        <v>1237</v>
      </c>
      <c r="D411" s="151" t="s">
        <v>142</v>
      </c>
      <c r="E411" s="152" t="s">
        <v>1238</v>
      </c>
      <c r="F411" s="153" t="s">
        <v>1239</v>
      </c>
      <c r="G411" s="154" t="s">
        <v>287</v>
      </c>
      <c r="H411" s="155">
        <v>4</v>
      </c>
      <c r="I411" s="156"/>
      <c r="J411" s="157">
        <f t="shared" si="90"/>
        <v>0</v>
      </c>
      <c r="K411" s="158"/>
      <c r="L411" s="30"/>
      <c r="M411" s="159" t="s">
        <v>1</v>
      </c>
      <c r="N411" s="160" t="s">
        <v>37</v>
      </c>
      <c r="O411" s="58"/>
      <c r="P411" s="161">
        <f t="shared" si="91"/>
        <v>0</v>
      </c>
      <c r="Q411" s="161">
        <v>0</v>
      </c>
      <c r="R411" s="161">
        <f t="shared" si="92"/>
        <v>0</v>
      </c>
      <c r="S411" s="161">
        <v>0</v>
      </c>
      <c r="T411" s="162">
        <f t="shared" si="93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63" t="s">
        <v>146</v>
      </c>
      <c r="AT411" s="163" t="s">
        <v>142</v>
      </c>
      <c r="AU411" s="163" t="s">
        <v>78</v>
      </c>
      <c r="AY411" s="14" t="s">
        <v>141</v>
      </c>
      <c r="BE411" s="164">
        <f t="shared" si="94"/>
        <v>0</v>
      </c>
      <c r="BF411" s="164">
        <f t="shared" si="95"/>
        <v>0</v>
      </c>
      <c r="BG411" s="164">
        <f t="shared" si="96"/>
        <v>0</v>
      </c>
      <c r="BH411" s="164">
        <f t="shared" si="97"/>
        <v>0</v>
      </c>
      <c r="BI411" s="164">
        <f t="shared" si="98"/>
        <v>0</v>
      </c>
      <c r="BJ411" s="14" t="s">
        <v>84</v>
      </c>
      <c r="BK411" s="164">
        <f t="shared" si="99"/>
        <v>0</v>
      </c>
      <c r="BL411" s="14" t="s">
        <v>146</v>
      </c>
      <c r="BM411" s="163" t="s">
        <v>1240</v>
      </c>
    </row>
    <row r="412" spans="1:65" s="2" customFormat="1" ht="16.5" customHeight="1">
      <c r="A412" s="29"/>
      <c r="B412" s="150"/>
      <c r="C412" s="151" t="s">
        <v>1241</v>
      </c>
      <c r="D412" s="151" t="s">
        <v>142</v>
      </c>
      <c r="E412" s="152" t="s">
        <v>1242</v>
      </c>
      <c r="F412" s="153" t="s">
        <v>1243</v>
      </c>
      <c r="G412" s="154" t="s">
        <v>287</v>
      </c>
      <c r="H412" s="155">
        <v>72</v>
      </c>
      <c r="I412" s="156"/>
      <c r="J412" s="157">
        <f t="shared" si="90"/>
        <v>0</v>
      </c>
      <c r="K412" s="158"/>
      <c r="L412" s="30"/>
      <c r="M412" s="159" t="s">
        <v>1</v>
      </c>
      <c r="N412" s="160" t="s">
        <v>37</v>
      </c>
      <c r="O412" s="58"/>
      <c r="P412" s="161">
        <f t="shared" si="91"/>
        <v>0</v>
      </c>
      <c r="Q412" s="161">
        <v>0</v>
      </c>
      <c r="R412" s="161">
        <f t="shared" si="92"/>
        <v>0</v>
      </c>
      <c r="S412" s="161">
        <v>0</v>
      </c>
      <c r="T412" s="162">
        <f t="shared" si="93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63" t="s">
        <v>146</v>
      </c>
      <c r="AT412" s="163" t="s">
        <v>142</v>
      </c>
      <c r="AU412" s="163" t="s">
        <v>78</v>
      </c>
      <c r="AY412" s="14" t="s">
        <v>141</v>
      </c>
      <c r="BE412" s="164">
        <f t="shared" si="94"/>
        <v>0</v>
      </c>
      <c r="BF412" s="164">
        <f t="shared" si="95"/>
        <v>0</v>
      </c>
      <c r="BG412" s="164">
        <f t="shared" si="96"/>
        <v>0</v>
      </c>
      <c r="BH412" s="164">
        <f t="shared" si="97"/>
        <v>0</v>
      </c>
      <c r="BI412" s="164">
        <f t="shared" si="98"/>
        <v>0</v>
      </c>
      <c r="BJ412" s="14" t="s">
        <v>84</v>
      </c>
      <c r="BK412" s="164">
        <f t="shared" si="99"/>
        <v>0</v>
      </c>
      <c r="BL412" s="14" t="s">
        <v>146</v>
      </c>
      <c r="BM412" s="163" t="s">
        <v>1244</v>
      </c>
    </row>
    <row r="413" spans="1:65" s="2" customFormat="1" ht="16.5" customHeight="1">
      <c r="A413" s="29"/>
      <c r="B413" s="150"/>
      <c r="C413" s="151" t="s">
        <v>1245</v>
      </c>
      <c r="D413" s="151" t="s">
        <v>142</v>
      </c>
      <c r="E413" s="152" t="s">
        <v>1246</v>
      </c>
      <c r="F413" s="153" t="s">
        <v>1247</v>
      </c>
      <c r="G413" s="154" t="s">
        <v>297</v>
      </c>
      <c r="H413" s="155">
        <v>1</v>
      </c>
      <c r="I413" s="156"/>
      <c r="J413" s="157">
        <f t="shared" si="90"/>
        <v>0</v>
      </c>
      <c r="K413" s="158"/>
      <c r="L413" s="30"/>
      <c r="M413" s="159" t="s">
        <v>1</v>
      </c>
      <c r="N413" s="160" t="s">
        <v>37</v>
      </c>
      <c r="O413" s="58"/>
      <c r="P413" s="161">
        <f t="shared" si="91"/>
        <v>0</v>
      </c>
      <c r="Q413" s="161">
        <v>0</v>
      </c>
      <c r="R413" s="161">
        <f t="shared" si="92"/>
        <v>0</v>
      </c>
      <c r="S413" s="161">
        <v>0</v>
      </c>
      <c r="T413" s="162">
        <f t="shared" si="93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63" t="s">
        <v>146</v>
      </c>
      <c r="AT413" s="163" t="s">
        <v>142</v>
      </c>
      <c r="AU413" s="163" t="s">
        <v>78</v>
      </c>
      <c r="AY413" s="14" t="s">
        <v>141</v>
      </c>
      <c r="BE413" s="164">
        <f t="shared" si="94"/>
        <v>0</v>
      </c>
      <c r="BF413" s="164">
        <f t="shared" si="95"/>
        <v>0</v>
      </c>
      <c r="BG413" s="164">
        <f t="shared" si="96"/>
        <v>0</v>
      </c>
      <c r="BH413" s="164">
        <f t="shared" si="97"/>
        <v>0</v>
      </c>
      <c r="BI413" s="164">
        <f t="shared" si="98"/>
        <v>0</v>
      </c>
      <c r="BJ413" s="14" t="s">
        <v>84</v>
      </c>
      <c r="BK413" s="164">
        <f t="shared" si="99"/>
        <v>0</v>
      </c>
      <c r="BL413" s="14" t="s">
        <v>146</v>
      </c>
      <c r="BM413" s="163" t="s">
        <v>1248</v>
      </c>
    </row>
    <row r="414" spans="1:65" s="2" customFormat="1" ht="16.5" customHeight="1">
      <c r="A414" s="29"/>
      <c r="B414" s="150"/>
      <c r="C414" s="151" t="s">
        <v>1249</v>
      </c>
      <c r="D414" s="151" t="s">
        <v>142</v>
      </c>
      <c r="E414" s="152" t="s">
        <v>1250</v>
      </c>
      <c r="F414" s="153" t="s">
        <v>1251</v>
      </c>
      <c r="G414" s="154" t="s">
        <v>332</v>
      </c>
      <c r="H414" s="155">
        <v>1</v>
      </c>
      <c r="I414" s="156"/>
      <c r="J414" s="157">
        <f t="shared" si="90"/>
        <v>0</v>
      </c>
      <c r="K414" s="158"/>
      <c r="L414" s="30"/>
      <c r="M414" s="179" t="s">
        <v>1</v>
      </c>
      <c r="N414" s="180" t="s">
        <v>37</v>
      </c>
      <c r="O414" s="181"/>
      <c r="P414" s="182">
        <f t="shared" si="91"/>
        <v>0</v>
      </c>
      <c r="Q414" s="182">
        <v>0</v>
      </c>
      <c r="R414" s="182">
        <f t="shared" si="92"/>
        <v>0</v>
      </c>
      <c r="S414" s="182">
        <v>0</v>
      </c>
      <c r="T414" s="183">
        <f t="shared" si="93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3" t="s">
        <v>146</v>
      </c>
      <c r="AT414" s="163" t="s">
        <v>142</v>
      </c>
      <c r="AU414" s="163" t="s">
        <v>78</v>
      </c>
      <c r="AY414" s="14" t="s">
        <v>141</v>
      </c>
      <c r="BE414" s="164">
        <f t="shared" si="94"/>
        <v>0</v>
      </c>
      <c r="BF414" s="164">
        <f t="shared" si="95"/>
        <v>0</v>
      </c>
      <c r="BG414" s="164">
        <f t="shared" si="96"/>
        <v>0</v>
      </c>
      <c r="BH414" s="164">
        <f t="shared" si="97"/>
        <v>0</v>
      </c>
      <c r="BI414" s="164">
        <f t="shared" si="98"/>
        <v>0</v>
      </c>
      <c r="BJ414" s="14" t="s">
        <v>84</v>
      </c>
      <c r="BK414" s="164">
        <f t="shared" si="99"/>
        <v>0</v>
      </c>
      <c r="BL414" s="14" t="s">
        <v>146</v>
      </c>
      <c r="BM414" s="163" t="s">
        <v>1252</v>
      </c>
    </row>
    <row r="415" spans="1:65" s="2" customFormat="1" ht="6.95" customHeight="1">
      <c r="A415" s="29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30"/>
      <c r="M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</row>
  </sheetData>
  <autoFilter ref="C131:K41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J14" sqref="J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1" customFormat="1" ht="12" customHeight="1">
      <c r="B8" s="17"/>
      <c r="D8" s="24" t="s">
        <v>107</v>
      </c>
      <c r="L8" s="17"/>
    </row>
    <row r="9" spans="1:46" s="2" customFormat="1" ht="16.5" customHeight="1">
      <c r="A9" s="29"/>
      <c r="B9" s="30"/>
      <c r="C9" s="29"/>
      <c r="D9" s="29"/>
      <c r="E9" s="231" t="s">
        <v>108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109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9" t="s">
        <v>1253</v>
      </c>
      <c r="F11" s="230"/>
      <c r="G11" s="230"/>
      <c r="H11" s="23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2629</v>
      </c>
      <c r="E16" s="29"/>
      <c r="F16" s="29"/>
      <c r="G16" s="29"/>
      <c r="H16" s="29"/>
      <c r="I16" s="24" t="s">
        <v>22</v>
      </c>
      <c r="J16" s="22" t="str">
        <f>IF('Rekapitulácia stavby'!AN10="","",'Rekapitulácia stavby'!AN10)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24" t="s">
        <v>24</v>
      </c>
      <c r="J17" s="22" t="str">
        <f>IF('Rekapitulácia stavby'!AN11="","",'Rekapitulácia stavby'!AN11)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3" t="str">
        <f>'Rekapitulácia stavby'!E14</f>
        <v>Vyplň údaj</v>
      </c>
      <c r="F20" s="225"/>
      <c r="G20" s="225"/>
      <c r="H20" s="22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2628</v>
      </c>
      <c r="E22" s="29"/>
      <c r="F22" s="29"/>
      <c r="G22" s="29"/>
      <c r="H22" s="29"/>
      <c r="I22" s="24" t="s">
        <v>22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24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29</v>
      </c>
      <c r="E25" s="29"/>
      <c r="F25" s="29"/>
      <c r="G25" s="29"/>
      <c r="H25" s="29"/>
      <c r="I25" s="24" t="s">
        <v>22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24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30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9" t="s">
        <v>1</v>
      </c>
      <c r="F29" s="229"/>
      <c r="G29" s="229"/>
      <c r="H29" s="22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31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33</v>
      </c>
      <c r="G34" s="29"/>
      <c r="H34" s="29"/>
      <c r="I34" s="33" t="s">
        <v>32</v>
      </c>
      <c r="J34" s="33" t="s">
        <v>34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35</v>
      </c>
      <c r="E35" s="35" t="s">
        <v>36</v>
      </c>
      <c r="F35" s="104">
        <f>ROUND((SUM(BE126:BE213)),  2)</f>
        <v>0</v>
      </c>
      <c r="G35" s="105"/>
      <c r="H35" s="105"/>
      <c r="I35" s="106">
        <v>0.2</v>
      </c>
      <c r="J35" s="104">
        <f>ROUND(((SUM(BE126:BE213))*I35),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37</v>
      </c>
      <c r="F36" s="104">
        <f>ROUND((SUM(BF126:BF213)),  2)</f>
        <v>0</v>
      </c>
      <c r="G36" s="105"/>
      <c r="H36" s="105"/>
      <c r="I36" s="106">
        <v>0.2</v>
      </c>
      <c r="J36" s="104">
        <f>ROUND(((SUM(BF126:BF213))*I36),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38</v>
      </c>
      <c r="F37" s="107">
        <f>ROUND((SUM(BG126:BG213)),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39</v>
      </c>
      <c r="F38" s="107">
        <f>ROUND((SUM(BH126:BH213)),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40</v>
      </c>
      <c r="F39" s="104">
        <f>ROUND((SUM(BI126:BI213)),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41</v>
      </c>
      <c r="E41" s="60"/>
      <c r="F41" s="60"/>
      <c r="G41" s="111" t="s">
        <v>42</v>
      </c>
      <c r="H41" s="112" t="s">
        <v>43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107</v>
      </c>
      <c r="L86" s="17"/>
    </row>
    <row r="87" spans="1:31" s="2" customFormat="1" ht="16.5" hidden="1" customHeight="1">
      <c r="A87" s="29"/>
      <c r="B87" s="30"/>
      <c r="C87" s="29"/>
      <c r="D87" s="29"/>
      <c r="E87" s="231" t="s">
        <v>108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109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09" t="str">
        <f>E11</f>
        <v>PS01.2 - Elektrická inštalácia a MaR</v>
      </c>
      <c r="F89" s="230"/>
      <c r="G89" s="230"/>
      <c r="H89" s="23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18</v>
      </c>
      <c r="D91" s="29"/>
      <c r="E91" s="29"/>
      <c r="F91" s="22" t="str">
        <f>F14</f>
        <v>SNP3, 953 42 Zlaté Moravce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21</v>
      </c>
      <c r="D93" s="29"/>
      <c r="E93" s="29"/>
      <c r="F93" s="22" t="str">
        <f>E17</f>
        <v xml:space="preserve"> </v>
      </c>
      <c r="G93" s="29"/>
      <c r="H93" s="29"/>
      <c r="I93" s="24" t="s">
        <v>27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29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112</v>
      </c>
      <c r="D96" s="109"/>
      <c r="E96" s="109"/>
      <c r="F96" s="109"/>
      <c r="G96" s="109"/>
      <c r="H96" s="109"/>
      <c r="I96" s="109"/>
      <c r="J96" s="118" t="s">
        <v>113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114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115</v>
      </c>
    </row>
    <row r="99" spans="1:47" s="9" customFormat="1" ht="24.95" hidden="1" customHeight="1">
      <c r="B99" s="120"/>
      <c r="D99" s="121" t="s">
        <v>1254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hidden="1" customHeight="1">
      <c r="B100" s="124"/>
      <c r="D100" s="125" t="s">
        <v>1255</v>
      </c>
      <c r="E100" s="126"/>
      <c r="F100" s="126"/>
      <c r="G100" s="126"/>
      <c r="H100" s="126"/>
      <c r="I100" s="126"/>
      <c r="J100" s="127">
        <f>J156</f>
        <v>0</v>
      </c>
      <c r="L100" s="124"/>
    </row>
    <row r="101" spans="1:47" s="10" customFormat="1" ht="19.899999999999999" hidden="1" customHeight="1">
      <c r="B101" s="124"/>
      <c r="D101" s="125" t="s">
        <v>1256</v>
      </c>
      <c r="E101" s="126"/>
      <c r="F101" s="126"/>
      <c r="G101" s="126"/>
      <c r="H101" s="126"/>
      <c r="I101" s="126"/>
      <c r="J101" s="127">
        <f>J198</f>
        <v>0</v>
      </c>
      <c r="L101" s="124"/>
    </row>
    <row r="102" spans="1:47" s="10" customFormat="1" ht="19.899999999999999" hidden="1" customHeight="1">
      <c r="B102" s="124"/>
      <c r="D102" s="125" t="s">
        <v>1257</v>
      </c>
      <c r="E102" s="126"/>
      <c r="F102" s="126"/>
      <c r="G102" s="126"/>
      <c r="H102" s="126"/>
      <c r="I102" s="126"/>
      <c r="J102" s="127">
        <f>J203</f>
        <v>0</v>
      </c>
      <c r="L102" s="124"/>
    </row>
    <row r="103" spans="1:47" s="9" customFormat="1" ht="24.95" hidden="1" customHeight="1">
      <c r="B103" s="120"/>
      <c r="D103" s="121" t="s">
        <v>1258</v>
      </c>
      <c r="E103" s="122"/>
      <c r="F103" s="122"/>
      <c r="G103" s="122"/>
      <c r="H103" s="122"/>
      <c r="I103" s="122"/>
      <c r="J103" s="123">
        <f>J205</f>
        <v>0</v>
      </c>
      <c r="L103" s="120"/>
    </row>
    <row r="104" spans="1:47" s="9" customFormat="1" ht="24.95" hidden="1" customHeight="1">
      <c r="B104" s="120"/>
      <c r="D104" s="121" t="s">
        <v>1259</v>
      </c>
      <c r="E104" s="122"/>
      <c r="F104" s="122"/>
      <c r="G104" s="122"/>
      <c r="H104" s="122"/>
      <c r="I104" s="122"/>
      <c r="J104" s="123">
        <f>J212</f>
        <v>0</v>
      </c>
      <c r="L104" s="120"/>
    </row>
    <row r="105" spans="1:47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hidden="1"/>
    <row r="108" spans="1:47" hidden="1"/>
    <row r="109" spans="1:47" hidden="1"/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128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31" t="str">
        <f>E7</f>
        <v>Rekonštrukcia tepelného hospodárstva -  Gymnázium Janka Kráľa Zlaté Moravce</v>
      </c>
      <c r="F114" s="232"/>
      <c r="G114" s="232"/>
      <c r="H114" s="23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" customFormat="1" ht="12" customHeight="1">
      <c r="B115" s="17"/>
      <c r="C115" s="24" t="s">
        <v>107</v>
      </c>
      <c r="L115" s="17"/>
    </row>
    <row r="116" spans="1:65" s="2" customFormat="1" ht="16.5" customHeight="1">
      <c r="A116" s="29"/>
      <c r="B116" s="30"/>
      <c r="C116" s="29"/>
      <c r="D116" s="29"/>
      <c r="E116" s="231" t="s">
        <v>108</v>
      </c>
      <c r="F116" s="230"/>
      <c r="G116" s="230"/>
      <c r="H116" s="230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109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6.5" customHeight="1">
      <c r="A118" s="29"/>
      <c r="B118" s="30"/>
      <c r="C118" s="29"/>
      <c r="D118" s="29"/>
      <c r="E118" s="209" t="str">
        <f>E11</f>
        <v>PS01.2 - Elektrická inštalácia a MaR</v>
      </c>
      <c r="F118" s="230"/>
      <c r="G118" s="230"/>
      <c r="H118" s="230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2" customHeight="1">
      <c r="A120" s="29"/>
      <c r="B120" s="30"/>
      <c r="C120" s="24" t="s">
        <v>18</v>
      </c>
      <c r="D120" s="29"/>
      <c r="E120" s="29"/>
      <c r="F120" s="22" t="str">
        <f>F14</f>
        <v>SNP3, 953 42 Zlaté Moravce</v>
      </c>
      <c r="G120" s="29"/>
      <c r="H120" s="29"/>
      <c r="I120" s="24" t="s">
        <v>20</v>
      </c>
      <c r="J120" s="55" t="str">
        <f>IF(J14="","",J14)</f>
        <v/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21</v>
      </c>
      <c r="D122" s="29"/>
      <c r="E122" s="29"/>
      <c r="F122" s="22" t="str">
        <f>E17</f>
        <v xml:space="preserve"> </v>
      </c>
      <c r="G122" s="29"/>
      <c r="H122" s="29"/>
      <c r="I122" s="24" t="s">
        <v>27</v>
      </c>
      <c r="J122" s="27" t="str">
        <f>E23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5.2" customHeight="1">
      <c r="A123" s="29"/>
      <c r="B123" s="30"/>
      <c r="C123" s="24" t="s">
        <v>25</v>
      </c>
      <c r="D123" s="29"/>
      <c r="E123" s="29"/>
      <c r="F123" s="22" t="str">
        <f>IF(E20="","",E20)</f>
        <v>Vyplň údaj</v>
      </c>
      <c r="G123" s="29"/>
      <c r="H123" s="29"/>
      <c r="I123" s="24" t="s">
        <v>29</v>
      </c>
      <c r="J123" s="27" t="str">
        <f>E26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11" customFormat="1" ht="29.25" customHeight="1">
      <c r="A125" s="128"/>
      <c r="B125" s="129"/>
      <c r="C125" s="130" t="s">
        <v>129</v>
      </c>
      <c r="D125" s="131" t="s">
        <v>56</v>
      </c>
      <c r="E125" s="131" t="s">
        <v>52</v>
      </c>
      <c r="F125" s="131" t="s">
        <v>53</v>
      </c>
      <c r="G125" s="131" t="s">
        <v>130</v>
      </c>
      <c r="H125" s="131" t="s">
        <v>131</v>
      </c>
      <c r="I125" s="131" t="s">
        <v>132</v>
      </c>
      <c r="J125" s="132" t="s">
        <v>113</v>
      </c>
      <c r="K125" s="133" t="s">
        <v>133</v>
      </c>
      <c r="L125" s="134"/>
      <c r="M125" s="62" t="s">
        <v>1</v>
      </c>
      <c r="N125" s="63" t="s">
        <v>35</v>
      </c>
      <c r="O125" s="63" t="s">
        <v>134</v>
      </c>
      <c r="P125" s="63" t="s">
        <v>135</v>
      </c>
      <c r="Q125" s="63" t="s">
        <v>136</v>
      </c>
      <c r="R125" s="63" t="s">
        <v>137</v>
      </c>
      <c r="S125" s="63" t="s">
        <v>138</v>
      </c>
      <c r="T125" s="64" t="s">
        <v>139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5" s="2" customFormat="1" ht="22.9" customHeight="1">
      <c r="A126" s="29"/>
      <c r="B126" s="30"/>
      <c r="C126" s="69" t="s">
        <v>114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P127+P205+P212</f>
        <v>0</v>
      </c>
      <c r="Q126" s="66"/>
      <c r="R126" s="136">
        <f>R127+R205+R212</f>
        <v>0</v>
      </c>
      <c r="S126" s="66"/>
      <c r="T126" s="137">
        <f>T127+T205+T212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70</v>
      </c>
      <c r="AU126" s="14" t="s">
        <v>115</v>
      </c>
      <c r="BK126" s="138">
        <f>BK127+BK205+BK212</f>
        <v>0</v>
      </c>
    </row>
    <row r="127" spans="1:65" s="12" customFormat="1" ht="25.9" customHeight="1">
      <c r="B127" s="139"/>
      <c r="D127" s="140" t="s">
        <v>70</v>
      </c>
      <c r="E127" s="141" t="s">
        <v>1260</v>
      </c>
      <c r="F127" s="141" t="s">
        <v>1261</v>
      </c>
      <c r="I127" s="142"/>
      <c r="J127" s="143">
        <f>BK127</f>
        <v>0</v>
      </c>
      <c r="L127" s="139"/>
      <c r="M127" s="144"/>
      <c r="N127" s="145"/>
      <c r="O127" s="145"/>
      <c r="P127" s="146">
        <f>P128+SUM(P129:P156)+P198+P203</f>
        <v>0</v>
      </c>
      <c r="Q127" s="145"/>
      <c r="R127" s="146">
        <f>R128+SUM(R129:R156)+R198+R203</f>
        <v>0</v>
      </c>
      <c r="S127" s="145"/>
      <c r="T127" s="147">
        <f>T128+SUM(T129:T156)+T198+T203</f>
        <v>0</v>
      </c>
      <c r="AR127" s="140" t="s">
        <v>78</v>
      </c>
      <c r="AT127" s="148" t="s">
        <v>70</v>
      </c>
      <c r="AU127" s="148" t="s">
        <v>71</v>
      </c>
      <c r="AY127" s="140" t="s">
        <v>141</v>
      </c>
      <c r="BK127" s="149">
        <f>BK128+SUM(BK129:BK156)+BK198+BK203</f>
        <v>0</v>
      </c>
    </row>
    <row r="128" spans="1:65" s="2" customFormat="1" ht="16.5" customHeight="1">
      <c r="A128" s="29"/>
      <c r="B128" s="150"/>
      <c r="C128" s="151" t="s">
        <v>78</v>
      </c>
      <c r="D128" s="151" t="s">
        <v>142</v>
      </c>
      <c r="E128" s="152" t="s">
        <v>1262</v>
      </c>
      <c r="F128" s="153" t="s">
        <v>1263</v>
      </c>
      <c r="G128" s="154" t="s">
        <v>157</v>
      </c>
      <c r="H128" s="155">
        <v>4</v>
      </c>
      <c r="I128" s="156"/>
      <c r="J128" s="157">
        <f t="shared" ref="J128:J155" si="0">ROUND(I128*H128,2)</f>
        <v>0</v>
      </c>
      <c r="K128" s="158"/>
      <c r="L128" s="30"/>
      <c r="M128" s="159" t="s">
        <v>1</v>
      </c>
      <c r="N128" s="160" t="s">
        <v>37</v>
      </c>
      <c r="O128" s="58"/>
      <c r="P128" s="161">
        <f t="shared" ref="P128:P155" si="1">O128*H128</f>
        <v>0</v>
      </c>
      <c r="Q128" s="161">
        <v>0</v>
      </c>
      <c r="R128" s="161">
        <f t="shared" ref="R128:R155" si="2">Q128*H128</f>
        <v>0</v>
      </c>
      <c r="S128" s="161">
        <v>0</v>
      </c>
      <c r="T128" s="162">
        <f t="shared" ref="T128:T15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3" t="s">
        <v>146</v>
      </c>
      <c r="AT128" s="163" t="s">
        <v>142</v>
      </c>
      <c r="AU128" s="163" t="s">
        <v>78</v>
      </c>
      <c r="AY128" s="14" t="s">
        <v>141</v>
      </c>
      <c r="BE128" s="164">
        <f t="shared" ref="BE128:BE155" si="4">IF(N128="základná",J128,0)</f>
        <v>0</v>
      </c>
      <c r="BF128" s="164">
        <f t="shared" ref="BF128:BF155" si="5">IF(N128="znížená",J128,0)</f>
        <v>0</v>
      </c>
      <c r="BG128" s="164">
        <f t="shared" ref="BG128:BG155" si="6">IF(N128="zákl. prenesená",J128,0)</f>
        <v>0</v>
      </c>
      <c r="BH128" s="164">
        <f t="shared" ref="BH128:BH155" si="7">IF(N128="zníž. prenesená",J128,0)</f>
        <v>0</v>
      </c>
      <c r="BI128" s="164">
        <f t="shared" ref="BI128:BI155" si="8">IF(N128="nulová",J128,0)</f>
        <v>0</v>
      </c>
      <c r="BJ128" s="14" t="s">
        <v>84</v>
      </c>
      <c r="BK128" s="164">
        <f t="shared" ref="BK128:BK155" si="9">ROUND(I128*H128,2)</f>
        <v>0</v>
      </c>
      <c r="BL128" s="14" t="s">
        <v>146</v>
      </c>
      <c r="BM128" s="163" t="s">
        <v>1264</v>
      </c>
    </row>
    <row r="129" spans="1:65" s="2" customFormat="1" ht="16.5" customHeight="1">
      <c r="A129" s="29"/>
      <c r="B129" s="150"/>
      <c r="C129" s="151" t="s">
        <v>84</v>
      </c>
      <c r="D129" s="151" t="s">
        <v>142</v>
      </c>
      <c r="E129" s="152" t="s">
        <v>1265</v>
      </c>
      <c r="F129" s="153" t="s">
        <v>1266</v>
      </c>
      <c r="G129" s="154" t="s">
        <v>157</v>
      </c>
      <c r="H129" s="155">
        <v>1</v>
      </c>
      <c r="I129" s="156"/>
      <c r="J129" s="157">
        <f t="shared" si="0"/>
        <v>0</v>
      </c>
      <c r="K129" s="158"/>
      <c r="L129" s="30"/>
      <c r="M129" s="159" t="s">
        <v>1</v>
      </c>
      <c r="N129" s="160" t="s">
        <v>37</v>
      </c>
      <c r="O129" s="58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3" t="s">
        <v>146</v>
      </c>
      <c r="AT129" s="163" t="s">
        <v>142</v>
      </c>
      <c r="AU129" s="163" t="s">
        <v>78</v>
      </c>
      <c r="AY129" s="14" t="s">
        <v>141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4" t="s">
        <v>84</v>
      </c>
      <c r="BK129" s="164">
        <f t="shared" si="9"/>
        <v>0</v>
      </c>
      <c r="BL129" s="14" t="s">
        <v>146</v>
      </c>
      <c r="BM129" s="163" t="s">
        <v>1267</v>
      </c>
    </row>
    <row r="130" spans="1:65" s="2" customFormat="1" ht="16.5" customHeight="1">
      <c r="A130" s="29"/>
      <c r="B130" s="150"/>
      <c r="C130" s="151" t="s">
        <v>151</v>
      </c>
      <c r="D130" s="151" t="s">
        <v>142</v>
      </c>
      <c r="E130" s="152" t="s">
        <v>1268</v>
      </c>
      <c r="F130" s="153" t="s">
        <v>1269</v>
      </c>
      <c r="G130" s="154" t="s">
        <v>157</v>
      </c>
      <c r="H130" s="155">
        <v>1</v>
      </c>
      <c r="I130" s="156"/>
      <c r="J130" s="157">
        <f t="shared" si="0"/>
        <v>0</v>
      </c>
      <c r="K130" s="158"/>
      <c r="L130" s="30"/>
      <c r="M130" s="159" t="s">
        <v>1</v>
      </c>
      <c r="N130" s="160" t="s">
        <v>37</v>
      </c>
      <c r="O130" s="58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3" t="s">
        <v>146</v>
      </c>
      <c r="AT130" s="163" t="s">
        <v>142</v>
      </c>
      <c r="AU130" s="163" t="s">
        <v>78</v>
      </c>
      <c r="AY130" s="14" t="s">
        <v>141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4" t="s">
        <v>84</v>
      </c>
      <c r="BK130" s="164">
        <f t="shared" si="9"/>
        <v>0</v>
      </c>
      <c r="BL130" s="14" t="s">
        <v>146</v>
      </c>
      <c r="BM130" s="163" t="s">
        <v>1270</v>
      </c>
    </row>
    <row r="131" spans="1:65" s="2" customFormat="1" ht="16.5" customHeight="1">
      <c r="A131" s="29"/>
      <c r="B131" s="150"/>
      <c r="C131" s="151" t="s">
        <v>146</v>
      </c>
      <c r="D131" s="151" t="s">
        <v>142</v>
      </c>
      <c r="E131" s="152" t="s">
        <v>1271</v>
      </c>
      <c r="F131" s="153" t="s">
        <v>1272</v>
      </c>
      <c r="G131" s="154" t="s">
        <v>157</v>
      </c>
      <c r="H131" s="155">
        <v>1</v>
      </c>
      <c r="I131" s="156"/>
      <c r="J131" s="157">
        <f t="shared" si="0"/>
        <v>0</v>
      </c>
      <c r="K131" s="158"/>
      <c r="L131" s="30"/>
      <c r="M131" s="159" t="s">
        <v>1</v>
      </c>
      <c r="N131" s="160" t="s">
        <v>37</v>
      </c>
      <c r="O131" s="58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3" t="s">
        <v>146</v>
      </c>
      <c r="AT131" s="163" t="s">
        <v>142</v>
      </c>
      <c r="AU131" s="163" t="s">
        <v>78</v>
      </c>
      <c r="AY131" s="14" t="s">
        <v>141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4" t="s">
        <v>84</v>
      </c>
      <c r="BK131" s="164">
        <f t="shared" si="9"/>
        <v>0</v>
      </c>
      <c r="BL131" s="14" t="s">
        <v>146</v>
      </c>
      <c r="BM131" s="163" t="s">
        <v>1273</v>
      </c>
    </row>
    <row r="132" spans="1:65" s="2" customFormat="1" ht="16.5" customHeight="1">
      <c r="A132" s="29"/>
      <c r="B132" s="150"/>
      <c r="C132" s="151" t="s">
        <v>159</v>
      </c>
      <c r="D132" s="151" t="s">
        <v>142</v>
      </c>
      <c r="E132" s="152" t="s">
        <v>1274</v>
      </c>
      <c r="F132" s="153" t="s">
        <v>1275</v>
      </c>
      <c r="G132" s="154" t="s">
        <v>157</v>
      </c>
      <c r="H132" s="155">
        <v>6</v>
      </c>
      <c r="I132" s="156"/>
      <c r="J132" s="157">
        <f t="shared" si="0"/>
        <v>0</v>
      </c>
      <c r="K132" s="158"/>
      <c r="L132" s="30"/>
      <c r="M132" s="159" t="s">
        <v>1</v>
      </c>
      <c r="N132" s="160" t="s">
        <v>37</v>
      </c>
      <c r="O132" s="58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3" t="s">
        <v>146</v>
      </c>
      <c r="AT132" s="163" t="s">
        <v>142</v>
      </c>
      <c r="AU132" s="163" t="s">
        <v>78</v>
      </c>
      <c r="AY132" s="14" t="s">
        <v>141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4" t="s">
        <v>84</v>
      </c>
      <c r="BK132" s="164">
        <f t="shared" si="9"/>
        <v>0</v>
      </c>
      <c r="BL132" s="14" t="s">
        <v>146</v>
      </c>
      <c r="BM132" s="163" t="s">
        <v>1276</v>
      </c>
    </row>
    <row r="133" spans="1:65" s="2" customFormat="1" ht="16.5" customHeight="1">
      <c r="A133" s="29"/>
      <c r="B133" s="150"/>
      <c r="C133" s="151" t="s">
        <v>163</v>
      </c>
      <c r="D133" s="151" t="s">
        <v>142</v>
      </c>
      <c r="E133" s="152" t="s">
        <v>1277</v>
      </c>
      <c r="F133" s="153" t="s">
        <v>1278</v>
      </c>
      <c r="G133" s="154" t="s">
        <v>157</v>
      </c>
      <c r="H133" s="155">
        <v>1</v>
      </c>
      <c r="I133" s="156"/>
      <c r="J133" s="157">
        <f t="shared" si="0"/>
        <v>0</v>
      </c>
      <c r="K133" s="158"/>
      <c r="L133" s="30"/>
      <c r="M133" s="159" t="s">
        <v>1</v>
      </c>
      <c r="N133" s="160" t="s">
        <v>37</v>
      </c>
      <c r="O133" s="58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3" t="s">
        <v>146</v>
      </c>
      <c r="AT133" s="163" t="s">
        <v>142</v>
      </c>
      <c r="AU133" s="163" t="s">
        <v>78</v>
      </c>
      <c r="AY133" s="14" t="s">
        <v>141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4" t="s">
        <v>84</v>
      </c>
      <c r="BK133" s="164">
        <f t="shared" si="9"/>
        <v>0</v>
      </c>
      <c r="BL133" s="14" t="s">
        <v>146</v>
      </c>
      <c r="BM133" s="163" t="s">
        <v>1279</v>
      </c>
    </row>
    <row r="134" spans="1:65" s="2" customFormat="1" ht="16.5" customHeight="1">
      <c r="A134" s="29"/>
      <c r="B134" s="150"/>
      <c r="C134" s="151" t="s">
        <v>167</v>
      </c>
      <c r="D134" s="151" t="s">
        <v>142</v>
      </c>
      <c r="E134" s="152" t="s">
        <v>1280</v>
      </c>
      <c r="F134" s="153" t="s">
        <v>1281</v>
      </c>
      <c r="G134" s="154" t="s">
        <v>170</v>
      </c>
      <c r="H134" s="155">
        <v>80</v>
      </c>
      <c r="I134" s="156"/>
      <c r="J134" s="157">
        <f t="shared" si="0"/>
        <v>0</v>
      </c>
      <c r="K134" s="158"/>
      <c r="L134" s="30"/>
      <c r="M134" s="159" t="s">
        <v>1</v>
      </c>
      <c r="N134" s="160" t="s">
        <v>37</v>
      </c>
      <c r="O134" s="58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146</v>
      </c>
      <c r="AT134" s="163" t="s">
        <v>142</v>
      </c>
      <c r="AU134" s="163" t="s">
        <v>78</v>
      </c>
      <c r="AY134" s="14" t="s">
        <v>141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4" t="s">
        <v>84</v>
      </c>
      <c r="BK134" s="164">
        <f t="shared" si="9"/>
        <v>0</v>
      </c>
      <c r="BL134" s="14" t="s">
        <v>146</v>
      </c>
      <c r="BM134" s="163" t="s">
        <v>1282</v>
      </c>
    </row>
    <row r="135" spans="1:65" s="2" customFormat="1" ht="16.5" customHeight="1">
      <c r="A135" s="29"/>
      <c r="B135" s="150"/>
      <c r="C135" s="151" t="s">
        <v>172</v>
      </c>
      <c r="D135" s="151" t="s">
        <v>142</v>
      </c>
      <c r="E135" s="152" t="s">
        <v>1283</v>
      </c>
      <c r="F135" s="153" t="s">
        <v>1284</v>
      </c>
      <c r="G135" s="154" t="s">
        <v>170</v>
      </c>
      <c r="H135" s="155">
        <v>50</v>
      </c>
      <c r="I135" s="156"/>
      <c r="J135" s="157">
        <f t="shared" si="0"/>
        <v>0</v>
      </c>
      <c r="K135" s="158"/>
      <c r="L135" s="30"/>
      <c r="M135" s="159" t="s">
        <v>1</v>
      </c>
      <c r="N135" s="160" t="s">
        <v>37</v>
      </c>
      <c r="O135" s="58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146</v>
      </c>
      <c r="AT135" s="163" t="s">
        <v>142</v>
      </c>
      <c r="AU135" s="163" t="s">
        <v>78</v>
      </c>
      <c r="AY135" s="14" t="s">
        <v>141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4" t="s">
        <v>84</v>
      </c>
      <c r="BK135" s="164">
        <f t="shared" si="9"/>
        <v>0</v>
      </c>
      <c r="BL135" s="14" t="s">
        <v>146</v>
      </c>
      <c r="BM135" s="163" t="s">
        <v>1285</v>
      </c>
    </row>
    <row r="136" spans="1:65" s="2" customFormat="1" ht="16.5" customHeight="1">
      <c r="A136" s="29"/>
      <c r="B136" s="150"/>
      <c r="C136" s="151" t="s">
        <v>176</v>
      </c>
      <c r="D136" s="151" t="s">
        <v>142</v>
      </c>
      <c r="E136" s="152" t="s">
        <v>1286</v>
      </c>
      <c r="F136" s="153" t="s">
        <v>1287</v>
      </c>
      <c r="G136" s="154" t="s">
        <v>157</v>
      </c>
      <c r="H136" s="155">
        <v>1</v>
      </c>
      <c r="I136" s="156"/>
      <c r="J136" s="157">
        <f t="shared" si="0"/>
        <v>0</v>
      </c>
      <c r="K136" s="158"/>
      <c r="L136" s="30"/>
      <c r="M136" s="159" t="s">
        <v>1</v>
      </c>
      <c r="N136" s="160" t="s">
        <v>37</v>
      </c>
      <c r="O136" s="58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146</v>
      </c>
      <c r="AT136" s="163" t="s">
        <v>142</v>
      </c>
      <c r="AU136" s="163" t="s">
        <v>78</v>
      </c>
      <c r="AY136" s="14" t="s">
        <v>141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4" t="s">
        <v>84</v>
      </c>
      <c r="BK136" s="164">
        <f t="shared" si="9"/>
        <v>0</v>
      </c>
      <c r="BL136" s="14" t="s">
        <v>146</v>
      </c>
      <c r="BM136" s="163" t="s">
        <v>1288</v>
      </c>
    </row>
    <row r="137" spans="1:65" s="2" customFormat="1" ht="21.75" customHeight="1">
      <c r="A137" s="29"/>
      <c r="B137" s="150"/>
      <c r="C137" s="151" t="s">
        <v>180</v>
      </c>
      <c r="D137" s="151" t="s">
        <v>142</v>
      </c>
      <c r="E137" s="152" t="s">
        <v>1289</v>
      </c>
      <c r="F137" s="153" t="s">
        <v>1290</v>
      </c>
      <c r="G137" s="154" t="s">
        <v>170</v>
      </c>
      <c r="H137" s="155">
        <v>30</v>
      </c>
      <c r="I137" s="156"/>
      <c r="J137" s="157">
        <f t="shared" si="0"/>
        <v>0</v>
      </c>
      <c r="K137" s="158"/>
      <c r="L137" s="30"/>
      <c r="M137" s="159" t="s">
        <v>1</v>
      </c>
      <c r="N137" s="160" t="s">
        <v>37</v>
      </c>
      <c r="O137" s="58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146</v>
      </c>
      <c r="AT137" s="163" t="s">
        <v>142</v>
      </c>
      <c r="AU137" s="163" t="s">
        <v>78</v>
      </c>
      <c r="AY137" s="14" t="s">
        <v>141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4" t="s">
        <v>84</v>
      </c>
      <c r="BK137" s="164">
        <f t="shared" si="9"/>
        <v>0</v>
      </c>
      <c r="BL137" s="14" t="s">
        <v>146</v>
      </c>
      <c r="BM137" s="163" t="s">
        <v>1291</v>
      </c>
    </row>
    <row r="138" spans="1:65" s="2" customFormat="1" ht="16.5" customHeight="1">
      <c r="A138" s="29"/>
      <c r="B138" s="150"/>
      <c r="C138" s="151" t="s">
        <v>184</v>
      </c>
      <c r="D138" s="151" t="s">
        <v>142</v>
      </c>
      <c r="E138" s="152" t="s">
        <v>1292</v>
      </c>
      <c r="F138" s="153" t="s">
        <v>1293</v>
      </c>
      <c r="G138" s="154" t="s">
        <v>170</v>
      </c>
      <c r="H138" s="155">
        <v>120</v>
      </c>
      <c r="I138" s="156"/>
      <c r="J138" s="157">
        <f t="shared" si="0"/>
        <v>0</v>
      </c>
      <c r="K138" s="158"/>
      <c r="L138" s="30"/>
      <c r="M138" s="159" t="s">
        <v>1</v>
      </c>
      <c r="N138" s="160" t="s">
        <v>37</v>
      </c>
      <c r="O138" s="58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146</v>
      </c>
      <c r="AT138" s="163" t="s">
        <v>142</v>
      </c>
      <c r="AU138" s="163" t="s">
        <v>78</v>
      </c>
      <c r="AY138" s="14" t="s">
        <v>141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4" t="s">
        <v>84</v>
      </c>
      <c r="BK138" s="164">
        <f t="shared" si="9"/>
        <v>0</v>
      </c>
      <c r="BL138" s="14" t="s">
        <v>146</v>
      </c>
      <c r="BM138" s="163" t="s">
        <v>1294</v>
      </c>
    </row>
    <row r="139" spans="1:65" s="2" customFormat="1" ht="16.5" customHeight="1">
      <c r="A139" s="29"/>
      <c r="B139" s="150"/>
      <c r="C139" s="151" t="s">
        <v>189</v>
      </c>
      <c r="D139" s="151" t="s">
        <v>142</v>
      </c>
      <c r="E139" s="152" t="s">
        <v>1295</v>
      </c>
      <c r="F139" s="153" t="s">
        <v>1296</v>
      </c>
      <c r="G139" s="154" t="s">
        <v>170</v>
      </c>
      <c r="H139" s="155">
        <v>50</v>
      </c>
      <c r="I139" s="156"/>
      <c r="J139" s="157">
        <f t="shared" si="0"/>
        <v>0</v>
      </c>
      <c r="K139" s="158"/>
      <c r="L139" s="30"/>
      <c r="M139" s="159" t="s">
        <v>1</v>
      </c>
      <c r="N139" s="160" t="s">
        <v>37</v>
      </c>
      <c r="O139" s="58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146</v>
      </c>
      <c r="AT139" s="163" t="s">
        <v>142</v>
      </c>
      <c r="AU139" s="163" t="s">
        <v>78</v>
      </c>
      <c r="AY139" s="14" t="s">
        <v>141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4" t="s">
        <v>84</v>
      </c>
      <c r="BK139" s="164">
        <f t="shared" si="9"/>
        <v>0</v>
      </c>
      <c r="BL139" s="14" t="s">
        <v>146</v>
      </c>
      <c r="BM139" s="163" t="s">
        <v>1297</v>
      </c>
    </row>
    <row r="140" spans="1:65" s="2" customFormat="1" ht="16.5" customHeight="1">
      <c r="A140" s="29"/>
      <c r="B140" s="150"/>
      <c r="C140" s="151" t="s">
        <v>193</v>
      </c>
      <c r="D140" s="151" t="s">
        <v>142</v>
      </c>
      <c r="E140" s="152" t="s">
        <v>1298</v>
      </c>
      <c r="F140" s="153" t="s">
        <v>1299</v>
      </c>
      <c r="G140" s="154" t="s">
        <v>157</v>
      </c>
      <c r="H140" s="155">
        <v>20</v>
      </c>
      <c r="I140" s="156"/>
      <c r="J140" s="157">
        <f t="shared" si="0"/>
        <v>0</v>
      </c>
      <c r="K140" s="158"/>
      <c r="L140" s="30"/>
      <c r="M140" s="159" t="s">
        <v>1</v>
      </c>
      <c r="N140" s="160" t="s">
        <v>37</v>
      </c>
      <c r="O140" s="58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146</v>
      </c>
      <c r="AT140" s="163" t="s">
        <v>142</v>
      </c>
      <c r="AU140" s="163" t="s">
        <v>78</v>
      </c>
      <c r="AY140" s="14" t="s">
        <v>141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4" t="s">
        <v>84</v>
      </c>
      <c r="BK140" s="164">
        <f t="shared" si="9"/>
        <v>0</v>
      </c>
      <c r="BL140" s="14" t="s">
        <v>146</v>
      </c>
      <c r="BM140" s="163" t="s">
        <v>1300</v>
      </c>
    </row>
    <row r="141" spans="1:65" s="2" customFormat="1" ht="16.5" customHeight="1">
      <c r="A141" s="29"/>
      <c r="B141" s="150"/>
      <c r="C141" s="151" t="s">
        <v>197</v>
      </c>
      <c r="D141" s="151" t="s">
        <v>142</v>
      </c>
      <c r="E141" s="152" t="s">
        <v>1301</v>
      </c>
      <c r="F141" s="153" t="s">
        <v>1302</v>
      </c>
      <c r="G141" s="154" t="s">
        <v>157</v>
      </c>
      <c r="H141" s="155">
        <v>70</v>
      </c>
      <c r="I141" s="156"/>
      <c r="J141" s="157">
        <f t="shared" si="0"/>
        <v>0</v>
      </c>
      <c r="K141" s="158"/>
      <c r="L141" s="30"/>
      <c r="M141" s="159" t="s">
        <v>1</v>
      </c>
      <c r="N141" s="160" t="s">
        <v>37</v>
      </c>
      <c r="O141" s="58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146</v>
      </c>
      <c r="AT141" s="163" t="s">
        <v>142</v>
      </c>
      <c r="AU141" s="163" t="s">
        <v>78</v>
      </c>
      <c r="AY141" s="14" t="s">
        <v>141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4" t="s">
        <v>84</v>
      </c>
      <c r="BK141" s="164">
        <f t="shared" si="9"/>
        <v>0</v>
      </c>
      <c r="BL141" s="14" t="s">
        <v>146</v>
      </c>
      <c r="BM141" s="163" t="s">
        <v>1303</v>
      </c>
    </row>
    <row r="142" spans="1:65" s="2" customFormat="1" ht="16.5" customHeight="1">
      <c r="A142" s="29"/>
      <c r="B142" s="150"/>
      <c r="C142" s="151" t="s">
        <v>201</v>
      </c>
      <c r="D142" s="151" t="s">
        <v>142</v>
      </c>
      <c r="E142" s="152" t="s">
        <v>1304</v>
      </c>
      <c r="F142" s="153" t="s">
        <v>1305</v>
      </c>
      <c r="G142" s="154" t="s">
        <v>170</v>
      </c>
      <c r="H142" s="155">
        <v>100</v>
      </c>
      <c r="I142" s="156"/>
      <c r="J142" s="157">
        <f t="shared" si="0"/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146</v>
      </c>
      <c r="AT142" s="163" t="s">
        <v>142</v>
      </c>
      <c r="AU142" s="163" t="s">
        <v>78</v>
      </c>
      <c r="AY142" s="14" t="s">
        <v>141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4" t="s">
        <v>84</v>
      </c>
      <c r="BK142" s="164">
        <f t="shared" si="9"/>
        <v>0</v>
      </c>
      <c r="BL142" s="14" t="s">
        <v>146</v>
      </c>
      <c r="BM142" s="163" t="s">
        <v>1306</v>
      </c>
    </row>
    <row r="143" spans="1:65" s="2" customFormat="1" ht="16.5" customHeight="1">
      <c r="A143" s="29"/>
      <c r="B143" s="150"/>
      <c r="C143" s="151" t="s">
        <v>205</v>
      </c>
      <c r="D143" s="151" t="s">
        <v>142</v>
      </c>
      <c r="E143" s="152" t="s">
        <v>1307</v>
      </c>
      <c r="F143" s="153" t="s">
        <v>1308</v>
      </c>
      <c r="G143" s="154" t="s">
        <v>157</v>
      </c>
      <c r="H143" s="155">
        <v>50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146</v>
      </c>
      <c r="AT143" s="163" t="s">
        <v>142</v>
      </c>
      <c r="AU143" s="163" t="s">
        <v>78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146</v>
      </c>
      <c r="BM143" s="163" t="s">
        <v>1309</v>
      </c>
    </row>
    <row r="144" spans="1:65" s="2" customFormat="1" ht="16.5" customHeight="1">
      <c r="A144" s="29"/>
      <c r="B144" s="150"/>
      <c r="C144" s="151" t="s">
        <v>209</v>
      </c>
      <c r="D144" s="151" t="s">
        <v>142</v>
      </c>
      <c r="E144" s="152" t="s">
        <v>1310</v>
      </c>
      <c r="F144" s="153" t="s">
        <v>1311</v>
      </c>
      <c r="G144" s="154" t="s">
        <v>157</v>
      </c>
      <c r="H144" s="155">
        <v>180</v>
      </c>
      <c r="I144" s="156"/>
      <c r="J144" s="157">
        <f t="shared" si="0"/>
        <v>0</v>
      </c>
      <c r="K144" s="158"/>
      <c r="L144" s="30"/>
      <c r="M144" s="159" t="s">
        <v>1</v>
      </c>
      <c r="N144" s="160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146</v>
      </c>
      <c r="AT144" s="163" t="s">
        <v>142</v>
      </c>
      <c r="AU144" s="163" t="s">
        <v>78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146</v>
      </c>
      <c r="BM144" s="163" t="s">
        <v>1312</v>
      </c>
    </row>
    <row r="145" spans="1:65" s="2" customFormat="1" ht="16.5" customHeight="1">
      <c r="A145" s="29"/>
      <c r="B145" s="150"/>
      <c r="C145" s="151" t="s">
        <v>213</v>
      </c>
      <c r="D145" s="151" t="s">
        <v>142</v>
      </c>
      <c r="E145" s="152" t="s">
        <v>1313</v>
      </c>
      <c r="F145" s="153" t="s">
        <v>1314</v>
      </c>
      <c r="G145" s="154" t="s">
        <v>157</v>
      </c>
      <c r="H145" s="155">
        <v>20</v>
      </c>
      <c r="I145" s="156"/>
      <c r="J145" s="157">
        <f t="shared" si="0"/>
        <v>0</v>
      </c>
      <c r="K145" s="158"/>
      <c r="L145" s="30"/>
      <c r="M145" s="159" t="s">
        <v>1</v>
      </c>
      <c r="N145" s="160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146</v>
      </c>
      <c r="AT145" s="163" t="s">
        <v>142</v>
      </c>
      <c r="AU145" s="163" t="s">
        <v>78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146</v>
      </c>
      <c r="BM145" s="163" t="s">
        <v>1315</v>
      </c>
    </row>
    <row r="146" spans="1:65" s="2" customFormat="1" ht="16.5" customHeight="1">
      <c r="A146" s="29"/>
      <c r="B146" s="150"/>
      <c r="C146" s="151" t="s">
        <v>217</v>
      </c>
      <c r="D146" s="151" t="s">
        <v>142</v>
      </c>
      <c r="E146" s="152" t="s">
        <v>1316</v>
      </c>
      <c r="F146" s="153" t="s">
        <v>1317</v>
      </c>
      <c r="G146" s="154" t="s">
        <v>157</v>
      </c>
      <c r="H146" s="155">
        <v>15</v>
      </c>
      <c r="I146" s="156"/>
      <c r="J146" s="157">
        <f t="shared" si="0"/>
        <v>0</v>
      </c>
      <c r="K146" s="158"/>
      <c r="L146" s="30"/>
      <c r="M146" s="159" t="s">
        <v>1</v>
      </c>
      <c r="N146" s="160" t="s">
        <v>37</v>
      </c>
      <c r="O146" s="58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146</v>
      </c>
      <c r="AT146" s="163" t="s">
        <v>142</v>
      </c>
      <c r="AU146" s="163" t="s">
        <v>78</v>
      </c>
      <c r="AY146" s="14" t="s">
        <v>141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4" t="s">
        <v>84</v>
      </c>
      <c r="BK146" s="164">
        <f t="shared" si="9"/>
        <v>0</v>
      </c>
      <c r="BL146" s="14" t="s">
        <v>146</v>
      </c>
      <c r="BM146" s="163" t="s">
        <v>1318</v>
      </c>
    </row>
    <row r="147" spans="1:65" s="2" customFormat="1" ht="16.5" customHeight="1">
      <c r="A147" s="29"/>
      <c r="B147" s="150"/>
      <c r="C147" s="151" t="s">
        <v>7</v>
      </c>
      <c r="D147" s="151" t="s">
        <v>142</v>
      </c>
      <c r="E147" s="152" t="s">
        <v>1319</v>
      </c>
      <c r="F147" s="153" t="s">
        <v>1320</v>
      </c>
      <c r="G147" s="154" t="s">
        <v>157</v>
      </c>
      <c r="H147" s="155">
        <v>80</v>
      </c>
      <c r="I147" s="156"/>
      <c r="J147" s="157">
        <f t="shared" si="0"/>
        <v>0</v>
      </c>
      <c r="K147" s="158"/>
      <c r="L147" s="30"/>
      <c r="M147" s="159" t="s">
        <v>1</v>
      </c>
      <c r="N147" s="160" t="s">
        <v>37</v>
      </c>
      <c r="O147" s="58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146</v>
      </c>
      <c r="AT147" s="163" t="s">
        <v>142</v>
      </c>
      <c r="AU147" s="163" t="s">
        <v>78</v>
      </c>
      <c r="AY147" s="14" t="s">
        <v>141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4" t="s">
        <v>84</v>
      </c>
      <c r="BK147" s="164">
        <f t="shared" si="9"/>
        <v>0</v>
      </c>
      <c r="BL147" s="14" t="s">
        <v>146</v>
      </c>
      <c r="BM147" s="163" t="s">
        <v>1321</v>
      </c>
    </row>
    <row r="148" spans="1:65" s="2" customFormat="1" ht="16.5" customHeight="1">
      <c r="A148" s="29"/>
      <c r="B148" s="150"/>
      <c r="C148" s="151" t="s">
        <v>224</v>
      </c>
      <c r="D148" s="151" t="s">
        <v>142</v>
      </c>
      <c r="E148" s="152" t="s">
        <v>1322</v>
      </c>
      <c r="F148" s="153" t="s">
        <v>1323</v>
      </c>
      <c r="G148" s="154" t="s">
        <v>157</v>
      </c>
      <c r="H148" s="155">
        <v>10</v>
      </c>
      <c r="I148" s="156"/>
      <c r="J148" s="157">
        <f t="shared" si="0"/>
        <v>0</v>
      </c>
      <c r="K148" s="158"/>
      <c r="L148" s="30"/>
      <c r="M148" s="159" t="s">
        <v>1</v>
      </c>
      <c r="N148" s="160" t="s">
        <v>37</v>
      </c>
      <c r="O148" s="58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146</v>
      </c>
      <c r="AT148" s="163" t="s">
        <v>142</v>
      </c>
      <c r="AU148" s="163" t="s">
        <v>78</v>
      </c>
      <c r="AY148" s="14" t="s">
        <v>141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4" t="s">
        <v>84</v>
      </c>
      <c r="BK148" s="164">
        <f t="shared" si="9"/>
        <v>0</v>
      </c>
      <c r="BL148" s="14" t="s">
        <v>146</v>
      </c>
      <c r="BM148" s="163" t="s">
        <v>1324</v>
      </c>
    </row>
    <row r="149" spans="1:65" s="2" customFormat="1" ht="16.5" customHeight="1">
      <c r="A149" s="29"/>
      <c r="B149" s="150"/>
      <c r="C149" s="151" t="s">
        <v>228</v>
      </c>
      <c r="D149" s="151" t="s">
        <v>142</v>
      </c>
      <c r="E149" s="152" t="s">
        <v>1325</v>
      </c>
      <c r="F149" s="153" t="s">
        <v>1326</v>
      </c>
      <c r="G149" s="154" t="s">
        <v>292</v>
      </c>
      <c r="H149" s="155">
        <v>25</v>
      </c>
      <c r="I149" s="156"/>
      <c r="J149" s="157">
        <f t="shared" si="0"/>
        <v>0</v>
      </c>
      <c r="K149" s="158"/>
      <c r="L149" s="30"/>
      <c r="M149" s="159" t="s">
        <v>1</v>
      </c>
      <c r="N149" s="160" t="s">
        <v>37</v>
      </c>
      <c r="O149" s="58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146</v>
      </c>
      <c r="AT149" s="163" t="s">
        <v>142</v>
      </c>
      <c r="AU149" s="163" t="s">
        <v>78</v>
      </c>
      <c r="AY149" s="14" t="s">
        <v>141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4" t="s">
        <v>84</v>
      </c>
      <c r="BK149" s="164">
        <f t="shared" si="9"/>
        <v>0</v>
      </c>
      <c r="BL149" s="14" t="s">
        <v>146</v>
      </c>
      <c r="BM149" s="163" t="s">
        <v>1327</v>
      </c>
    </row>
    <row r="150" spans="1:65" s="2" customFormat="1" ht="16.5" customHeight="1">
      <c r="A150" s="29"/>
      <c r="B150" s="150"/>
      <c r="C150" s="151" t="s">
        <v>232</v>
      </c>
      <c r="D150" s="151" t="s">
        <v>142</v>
      </c>
      <c r="E150" s="152" t="s">
        <v>1328</v>
      </c>
      <c r="F150" s="153" t="s">
        <v>1329</v>
      </c>
      <c r="G150" s="154" t="s">
        <v>170</v>
      </c>
      <c r="H150" s="155">
        <v>50</v>
      </c>
      <c r="I150" s="156"/>
      <c r="J150" s="157">
        <f t="shared" si="0"/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146</v>
      </c>
      <c r="AT150" s="163" t="s">
        <v>142</v>
      </c>
      <c r="AU150" s="163" t="s">
        <v>78</v>
      </c>
      <c r="AY150" s="14" t="s">
        <v>141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4" t="s">
        <v>84</v>
      </c>
      <c r="BK150" s="164">
        <f t="shared" si="9"/>
        <v>0</v>
      </c>
      <c r="BL150" s="14" t="s">
        <v>146</v>
      </c>
      <c r="BM150" s="163" t="s">
        <v>1330</v>
      </c>
    </row>
    <row r="151" spans="1:65" s="2" customFormat="1" ht="16.5" customHeight="1">
      <c r="A151" s="29"/>
      <c r="B151" s="150"/>
      <c r="C151" s="151" t="s">
        <v>236</v>
      </c>
      <c r="D151" s="151" t="s">
        <v>142</v>
      </c>
      <c r="E151" s="152" t="s">
        <v>1331</v>
      </c>
      <c r="F151" s="153" t="s">
        <v>1332</v>
      </c>
      <c r="G151" s="154" t="s">
        <v>170</v>
      </c>
      <c r="H151" s="155">
        <v>15</v>
      </c>
      <c r="I151" s="156"/>
      <c r="J151" s="157">
        <f t="shared" si="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146</v>
      </c>
      <c r="AT151" s="163" t="s">
        <v>142</v>
      </c>
      <c r="AU151" s="163" t="s">
        <v>78</v>
      </c>
      <c r="AY151" s="14" t="s">
        <v>141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4" t="s">
        <v>84</v>
      </c>
      <c r="BK151" s="164">
        <f t="shared" si="9"/>
        <v>0</v>
      </c>
      <c r="BL151" s="14" t="s">
        <v>146</v>
      </c>
      <c r="BM151" s="163" t="s">
        <v>1333</v>
      </c>
    </row>
    <row r="152" spans="1:65" s="2" customFormat="1" ht="16.5" customHeight="1">
      <c r="A152" s="29"/>
      <c r="B152" s="150"/>
      <c r="C152" s="151" t="s">
        <v>240</v>
      </c>
      <c r="D152" s="151" t="s">
        <v>142</v>
      </c>
      <c r="E152" s="152" t="s">
        <v>1334</v>
      </c>
      <c r="F152" s="153" t="s">
        <v>1335</v>
      </c>
      <c r="G152" s="154" t="s">
        <v>170</v>
      </c>
      <c r="H152" s="155">
        <v>550</v>
      </c>
      <c r="I152" s="156"/>
      <c r="J152" s="157">
        <f t="shared" si="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146</v>
      </c>
      <c r="AT152" s="163" t="s">
        <v>142</v>
      </c>
      <c r="AU152" s="163" t="s">
        <v>78</v>
      </c>
      <c r="AY152" s="14" t="s">
        <v>141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4" t="s">
        <v>84</v>
      </c>
      <c r="BK152" s="164">
        <f t="shared" si="9"/>
        <v>0</v>
      </c>
      <c r="BL152" s="14" t="s">
        <v>146</v>
      </c>
      <c r="BM152" s="163" t="s">
        <v>1336</v>
      </c>
    </row>
    <row r="153" spans="1:65" s="2" customFormat="1" ht="16.5" customHeight="1">
      <c r="A153" s="29"/>
      <c r="B153" s="150"/>
      <c r="C153" s="151" t="s">
        <v>244</v>
      </c>
      <c r="D153" s="151" t="s">
        <v>142</v>
      </c>
      <c r="E153" s="152" t="s">
        <v>1337</v>
      </c>
      <c r="F153" s="153" t="s">
        <v>1338</v>
      </c>
      <c r="G153" s="154" t="s">
        <v>170</v>
      </c>
      <c r="H153" s="155">
        <v>62</v>
      </c>
      <c r="I153" s="156"/>
      <c r="J153" s="157">
        <f t="shared" si="0"/>
        <v>0</v>
      </c>
      <c r="K153" s="158"/>
      <c r="L153" s="30"/>
      <c r="M153" s="159" t="s">
        <v>1</v>
      </c>
      <c r="N153" s="160" t="s">
        <v>37</v>
      </c>
      <c r="O153" s="58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146</v>
      </c>
      <c r="AT153" s="163" t="s">
        <v>142</v>
      </c>
      <c r="AU153" s="163" t="s">
        <v>78</v>
      </c>
      <c r="AY153" s="14" t="s">
        <v>141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4" t="s">
        <v>84</v>
      </c>
      <c r="BK153" s="164">
        <f t="shared" si="9"/>
        <v>0</v>
      </c>
      <c r="BL153" s="14" t="s">
        <v>146</v>
      </c>
      <c r="BM153" s="163" t="s">
        <v>1339</v>
      </c>
    </row>
    <row r="154" spans="1:65" s="2" customFormat="1" ht="16.5" customHeight="1">
      <c r="A154" s="29"/>
      <c r="B154" s="150"/>
      <c r="C154" s="151" t="s">
        <v>248</v>
      </c>
      <c r="D154" s="151" t="s">
        <v>142</v>
      </c>
      <c r="E154" s="152" t="s">
        <v>1340</v>
      </c>
      <c r="F154" s="153" t="s">
        <v>1341</v>
      </c>
      <c r="G154" s="154" t="s">
        <v>170</v>
      </c>
      <c r="H154" s="155">
        <v>214</v>
      </c>
      <c r="I154" s="156"/>
      <c r="J154" s="157">
        <f t="shared" si="0"/>
        <v>0</v>
      </c>
      <c r="K154" s="158"/>
      <c r="L154" s="30"/>
      <c r="M154" s="159" t="s">
        <v>1</v>
      </c>
      <c r="N154" s="160" t="s">
        <v>37</v>
      </c>
      <c r="O154" s="58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146</v>
      </c>
      <c r="AT154" s="163" t="s">
        <v>142</v>
      </c>
      <c r="AU154" s="163" t="s">
        <v>78</v>
      </c>
      <c r="AY154" s="14" t="s">
        <v>141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4" t="s">
        <v>84</v>
      </c>
      <c r="BK154" s="164">
        <f t="shared" si="9"/>
        <v>0</v>
      </c>
      <c r="BL154" s="14" t="s">
        <v>146</v>
      </c>
      <c r="BM154" s="163" t="s">
        <v>1342</v>
      </c>
    </row>
    <row r="155" spans="1:65" s="2" customFormat="1" ht="16.5" customHeight="1">
      <c r="A155" s="29"/>
      <c r="B155" s="150"/>
      <c r="C155" s="151" t="s">
        <v>252</v>
      </c>
      <c r="D155" s="151" t="s">
        <v>142</v>
      </c>
      <c r="E155" s="152" t="s">
        <v>1343</v>
      </c>
      <c r="F155" s="153" t="s">
        <v>1344</v>
      </c>
      <c r="G155" s="154" t="s">
        <v>170</v>
      </c>
      <c r="H155" s="155">
        <v>74</v>
      </c>
      <c r="I155" s="156"/>
      <c r="J155" s="157">
        <f t="shared" si="0"/>
        <v>0</v>
      </c>
      <c r="K155" s="158"/>
      <c r="L155" s="30"/>
      <c r="M155" s="159" t="s">
        <v>1</v>
      </c>
      <c r="N155" s="160" t="s">
        <v>37</v>
      </c>
      <c r="O155" s="58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146</v>
      </c>
      <c r="AT155" s="163" t="s">
        <v>142</v>
      </c>
      <c r="AU155" s="163" t="s">
        <v>78</v>
      </c>
      <c r="AY155" s="14" t="s">
        <v>141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4" t="s">
        <v>84</v>
      </c>
      <c r="BK155" s="164">
        <f t="shared" si="9"/>
        <v>0</v>
      </c>
      <c r="BL155" s="14" t="s">
        <v>146</v>
      </c>
      <c r="BM155" s="163" t="s">
        <v>1345</v>
      </c>
    </row>
    <row r="156" spans="1:65" s="12" customFormat="1" ht="22.9" customHeight="1">
      <c r="B156" s="139"/>
      <c r="D156" s="140" t="s">
        <v>70</v>
      </c>
      <c r="E156" s="165" t="s">
        <v>1346</v>
      </c>
      <c r="F156" s="165" t="s">
        <v>1347</v>
      </c>
      <c r="I156" s="142"/>
      <c r="J156" s="166">
        <f>BK156</f>
        <v>0</v>
      </c>
      <c r="L156" s="139"/>
      <c r="M156" s="144"/>
      <c r="N156" s="145"/>
      <c r="O156" s="145"/>
      <c r="P156" s="146">
        <f>SUM(P157:P197)</f>
        <v>0</v>
      </c>
      <c r="Q156" s="145"/>
      <c r="R156" s="146">
        <f>SUM(R157:R197)</f>
        <v>0</v>
      </c>
      <c r="S156" s="145"/>
      <c r="T156" s="147">
        <f>SUM(T157:T197)</f>
        <v>0</v>
      </c>
      <c r="AR156" s="140" t="s">
        <v>78</v>
      </c>
      <c r="AT156" s="148" t="s">
        <v>70</v>
      </c>
      <c r="AU156" s="148" t="s">
        <v>78</v>
      </c>
      <c r="AY156" s="140" t="s">
        <v>141</v>
      </c>
      <c r="BK156" s="149">
        <f>SUM(BK157:BK197)</f>
        <v>0</v>
      </c>
    </row>
    <row r="157" spans="1:65" s="2" customFormat="1" ht="16.5" customHeight="1">
      <c r="A157" s="29"/>
      <c r="B157" s="150"/>
      <c r="C157" s="151" t="s">
        <v>256</v>
      </c>
      <c r="D157" s="151" t="s">
        <v>142</v>
      </c>
      <c r="E157" s="152" t="s">
        <v>1348</v>
      </c>
      <c r="F157" s="153" t="s">
        <v>1349</v>
      </c>
      <c r="G157" s="154" t="s">
        <v>157</v>
      </c>
      <c r="H157" s="155">
        <v>1</v>
      </c>
      <c r="I157" s="156"/>
      <c r="J157" s="157">
        <f t="shared" ref="J157:J197" si="10">ROUND(I157*H157,2)</f>
        <v>0</v>
      </c>
      <c r="K157" s="158"/>
      <c r="L157" s="30"/>
      <c r="M157" s="159" t="s">
        <v>1</v>
      </c>
      <c r="N157" s="160" t="s">
        <v>37</v>
      </c>
      <c r="O157" s="58"/>
      <c r="P157" s="161">
        <f t="shared" ref="P157:P197" si="11">O157*H157</f>
        <v>0</v>
      </c>
      <c r="Q157" s="161">
        <v>0</v>
      </c>
      <c r="R157" s="161">
        <f t="shared" ref="R157:R197" si="12">Q157*H157</f>
        <v>0</v>
      </c>
      <c r="S157" s="161">
        <v>0</v>
      </c>
      <c r="T157" s="162">
        <f t="shared" ref="T157:T197" si="1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146</v>
      </c>
      <c r="AT157" s="163" t="s">
        <v>142</v>
      </c>
      <c r="AU157" s="163" t="s">
        <v>84</v>
      </c>
      <c r="AY157" s="14" t="s">
        <v>141</v>
      </c>
      <c r="BE157" s="164">
        <f t="shared" ref="BE157:BE197" si="14">IF(N157="základná",J157,0)</f>
        <v>0</v>
      </c>
      <c r="BF157" s="164">
        <f t="shared" ref="BF157:BF197" si="15">IF(N157="znížená",J157,0)</f>
        <v>0</v>
      </c>
      <c r="BG157" s="164">
        <f t="shared" ref="BG157:BG197" si="16">IF(N157="zákl. prenesená",J157,0)</f>
        <v>0</v>
      </c>
      <c r="BH157" s="164">
        <f t="shared" ref="BH157:BH197" si="17">IF(N157="zníž. prenesená",J157,0)</f>
        <v>0</v>
      </c>
      <c r="BI157" s="164">
        <f t="shared" ref="BI157:BI197" si="18">IF(N157="nulová",J157,0)</f>
        <v>0</v>
      </c>
      <c r="BJ157" s="14" t="s">
        <v>84</v>
      </c>
      <c r="BK157" s="164">
        <f t="shared" ref="BK157:BK197" si="19">ROUND(I157*H157,2)</f>
        <v>0</v>
      </c>
      <c r="BL157" s="14" t="s">
        <v>146</v>
      </c>
      <c r="BM157" s="163" t="s">
        <v>1350</v>
      </c>
    </row>
    <row r="158" spans="1:65" s="2" customFormat="1" ht="16.5" customHeight="1">
      <c r="A158" s="29"/>
      <c r="B158" s="150"/>
      <c r="C158" s="151" t="s">
        <v>260</v>
      </c>
      <c r="D158" s="151" t="s">
        <v>142</v>
      </c>
      <c r="E158" s="152" t="s">
        <v>1351</v>
      </c>
      <c r="F158" s="153" t="s">
        <v>1352</v>
      </c>
      <c r="G158" s="154" t="s">
        <v>157</v>
      </c>
      <c r="H158" s="155">
        <v>1</v>
      </c>
      <c r="I158" s="156"/>
      <c r="J158" s="157">
        <f t="shared" si="10"/>
        <v>0</v>
      </c>
      <c r="K158" s="158"/>
      <c r="L158" s="30"/>
      <c r="M158" s="159" t="s">
        <v>1</v>
      </c>
      <c r="N158" s="160" t="s">
        <v>37</v>
      </c>
      <c r="O158" s="58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146</v>
      </c>
      <c r="AT158" s="163" t="s">
        <v>142</v>
      </c>
      <c r="AU158" s="163" t="s">
        <v>84</v>
      </c>
      <c r="AY158" s="14" t="s">
        <v>141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4" t="s">
        <v>84</v>
      </c>
      <c r="BK158" s="164">
        <f t="shared" si="19"/>
        <v>0</v>
      </c>
      <c r="BL158" s="14" t="s">
        <v>146</v>
      </c>
      <c r="BM158" s="163" t="s">
        <v>1353</v>
      </c>
    </row>
    <row r="159" spans="1:65" s="2" customFormat="1" ht="16.5" customHeight="1">
      <c r="A159" s="29"/>
      <c r="B159" s="150"/>
      <c r="C159" s="151" t="s">
        <v>264</v>
      </c>
      <c r="D159" s="151" t="s">
        <v>142</v>
      </c>
      <c r="E159" s="152" t="s">
        <v>1354</v>
      </c>
      <c r="F159" s="153" t="s">
        <v>1355</v>
      </c>
      <c r="G159" s="154" t="s">
        <v>157</v>
      </c>
      <c r="H159" s="155">
        <v>1</v>
      </c>
      <c r="I159" s="156"/>
      <c r="J159" s="157">
        <f t="shared" si="10"/>
        <v>0</v>
      </c>
      <c r="K159" s="158"/>
      <c r="L159" s="30"/>
      <c r="M159" s="159" t="s">
        <v>1</v>
      </c>
      <c r="N159" s="160" t="s">
        <v>37</v>
      </c>
      <c r="O159" s="58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146</v>
      </c>
      <c r="AT159" s="163" t="s">
        <v>142</v>
      </c>
      <c r="AU159" s="163" t="s">
        <v>84</v>
      </c>
      <c r="AY159" s="14" t="s">
        <v>141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4" t="s">
        <v>84</v>
      </c>
      <c r="BK159" s="164">
        <f t="shared" si="19"/>
        <v>0</v>
      </c>
      <c r="BL159" s="14" t="s">
        <v>146</v>
      </c>
      <c r="BM159" s="163" t="s">
        <v>1356</v>
      </c>
    </row>
    <row r="160" spans="1:65" s="2" customFormat="1" ht="16.5" customHeight="1">
      <c r="A160" s="29"/>
      <c r="B160" s="150"/>
      <c r="C160" s="151" t="s">
        <v>268</v>
      </c>
      <c r="D160" s="151" t="s">
        <v>142</v>
      </c>
      <c r="E160" s="152" t="s">
        <v>1357</v>
      </c>
      <c r="F160" s="153" t="s">
        <v>1358</v>
      </c>
      <c r="G160" s="154" t="s">
        <v>157</v>
      </c>
      <c r="H160" s="155">
        <v>2</v>
      </c>
      <c r="I160" s="156"/>
      <c r="J160" s="157">
        <f t="shared" si="10"/>
        <v>0</v>
      </c>
      <c r="K160" s="158"/>
      <c r="L160" s="30"/>
      <c r="M160" s="159" t="s">
        <v>1</v>
      </c>
      <c r="N160" s="160" t="s">
        <v>37</v>
      </c>
      <c r="O160" s="58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146</v>
      </c>
      <c r="AT160" s="163" t="s">
        <v>142</v>
      </c>
      <c r="AU160" s="163" t="s">
        <v>84</v>
      </c>
      <c r="AY160" s="14" t="s">
        <v>141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4" t="s">
        <v>84</v>
      </c>
      <c r="BK160" s="164">
        <f t="shared" si="19"/>
        <v>0</v>
      </c>
      <c r="BL160" s="14" t="s">
        <v>146</v>
      </c>
      <c r="BM160" s="163" t="s">
        <v>1359</v>
      </c>
    </row>
    <row r="161" spans="1:65" s="2" customFormat="1" ht="16.5" customHeight="1">
      <c r="A161" s="29"/>
      <c r="B161" s="150"/>
      <c r="C161" s="151" t="s">
        <v>272</v>
      </c>
      <c r="D161" s="151" t="s">
        <v>142</v>
      </c>
      <c r="E161" s="152" t="s">
        <v>1360</v>
      </c>
      <c r="F161" s="153" t="s">
        <v>1361</v>
      </c>
      <c r="G161" s="154" t="s">
        <v>157</v>
      </c>
      <c r="H161" s="155">
        <v>1</v>
      </c>
      <c r="I161" s="156"/>
      <c r="J161" s="157">
        <f t="shared" si="10"/>
        <v>0</v>
      </c>
      <c r="K161" s="158"/>
      <c r="L161" s="30"/>
      <c r="M161" s="159" t="s">
        <v>1</v>
      </c>
      <c r="N161" s="160" t="s">
        <v>37</v>
      </c>
      <c r="O161" s="58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146</v>
      </c>
      <c r="AT161" s="163" t="s">
        <v>142</v>
      </c>
      <c r="AU161" s="163" t="s">
        <v>84</v>
      </c>
      <c r="AY161" s="14" t="s">
        <v>141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4" t="s">
        <v>84</v>
      </c>
      <c r="BK161" s="164">
        <f t="shared" si="19"/>
        <v>0</v>
      </c>
      <c r="BL161" s="14" t="s">
        <v>146</v>
      </c>
      <c r="BM161" s="163" t="s">
        <v>1362</v>
      </c>
    </row>
    <row r="162" spans="1:65" s="2" customFormat="1" ht="16.5" customHeight="1">
      <c r="A162" s="29"/>
      <c r="B162" s="150"/>
      <c r="C162" s="151" t="s">
        <v>276</v>
      </c>
      <c r="D162" s="151" t="s">
        <v>142</v>
      </c>
      <c r="E162" s="152" t="s">
        <v>1363</v>
      </c>
      <c r="F162" s="153" t="s">
        <v>1364</v>
      </c>
      <c r="G162" s="154" t="s">
        <v>157</v>
      </c>
      <c r="H162" s="155">
        <v>5</v>
      </c>
      <c r="I162" s="156"/>
      <c r="J162" s="157">
        <f t="shared" si="10"/>
        <v>0</v>
      </c>
      <c r="K162" s="158"/>
      <c r="L162" s="30"/>
      <c r="M162" s="159" t="s">
        <v>1</v>
      </c>
      <c r="N162" s="160" t="s">
        <v>37</v>
      </c>
      <c r="O162" s="58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146</v>
      </c>
      <c r="AT162" s="163" t="s">
        <v>142</v>
      </c>
      <c r="AU162" s="163" t="s">
        <v>84</v>
      </c>
      <c r="AY162" s="14" t="s">
        <v>141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4" t="s">
        <v>84</v>
      </c>
      <c r="BK162" s="164">
        <f t="shared" si="19"/>
        <v>0</v>
      </c>
      <c r="BL162" s="14" t="s">
        <v>146</v>
      </c>
      <c r="BM162" s="163" t="s">
        <v>1365</v>
      </c>
    </row>
    <row r="163" spans="1:65" s="2" customFormat="1" ht="16.5" customHeight="1">
      <c r="A163" s="29"/>
      <c r="B163" s="150"/>
      <c r="C163" s="151" t="s">
        <v>280</v>
      </c>
      <c r="D163" s="151" t="s">
        <v>142</v>
      </c>
      <c r="E163" s="152" t="s">
        <v>1366</v>
      </c>
      <c r="F163" s="153" t="s">
        <v>1367</v>
      </c>
      <c r="G163" s="154" t="s">
        <v>157</v>
      </c>
      <c r="H163" s="155">
        <v>1</v>
      </c>
      <c r="I163" s="156"/>
      <c r="J163" s="157">
        <f t="shared" si="10"/>
        <v>0</v>
      </c>
      <c r="K163" s="158"/>
      <c r="L163" s="30"/>
      <c r="M163" s="159" t="s">
        <v>1</v>
      </c>
      <c r="N163" s="160" t="s">
        <v>37</v>
      </c>
      <c r="O163" s="58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146</v>
      </c>
      <c r="AT163" s="163" t="s">
        <v>142</v>
      </c>
      <c r="AU163" s="163" t="s">
        <v>84</v>
      </c>
      <c r="AY163" s="14" t="s">
        <v>141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4" t="s">
        <v>84</v>
      </c>
      <c r="BK163" s="164">
        <f t="shared" si="19"/>
        <v>0</v>
      </c>
      <c r="BL163" s="14" t="s">
        <v>146</v>
      </c>
      <c r="BM163" s="163" t="s">
        <v>1368</v>
      </c>
    </row>
    <row r="164" spans="1:65" s="2" customFormat="1" ht="16.5" customHeight="1">
      <c r="A164" s="29"/>
      <c r="B164" s="150"/>
      <c r="C164" s="151" t="s">
        <v>284</v>
      </c>
      <c r="D164" s="151" t="s">
        <v>142</v>
      </c>
      <c r="E164" s="152" t="s">
        <v>1369</v>
      </c>
      <c r="F164" s="153" t="s">
        <v>1370</v>
      </c>
      <c r="G164" s="154" t="s">
        <v>157</v>
      </c>
      <c r="H164" s="155">
        <v>1</v>
      </c>
      <c r="I164" s="156"/>
      <c r="J164" s="157">
        <f t="shared" si="10"/>
        <v>0</v>
      </c>
      <c r="K164" s="158"/>
      <c r="L164" s="30"/>
      <c r="M164" s="159" t="s">
        <v>1</v>
      </c>
      <c r="N164" s="160" t="s">
        <v>37</v>
      </c>
      <c r="O164" s="58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146</v>
      </c>
      <c r="AT164" s="163" t="s">
        <v>142</v>
      </c>
      <c r="AU164" s="163" t="s">
        <v>84</v>
      </c>
      <c r="AY164" s="14" t="s">
        <v>141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4" t="s">
        <v>84</v>
      </c>
      <c r="BK164" s="164">
        <f t="shared" si="19"/>
        <v>0</v>
      </c>
      <c r="BL164" s="14" t="s">
        <v>146</v>
      </c>
      <c r="BM164" s="163" t="s">
        <v>1371</v>
      </c>
    </row>
    <row r="165" spans="1:65" s="2" customFormat="1" ht="16.5" customHeight="1">
      <c r="A165" s="29"/>
      <c r="B165" s="150"/>
      <c r="C165" s="151" t="s">
        <v>289</v>
      </c>
      <c r="D165" s="151" t="s">
        <v>142</v>
      </c>
      <c r="E165" s="152" t="s">
        <v>1372</v>
      </c>
      <c r="F165" s="153" t="s">
        <v>1373</v>
      </c>
      <c r="G165" s="154" t="s">
        <v>157</v>
      </c>
      <c r="H165" s="155">
        <v>1</v>
      </c>
      <c r="I165" s="156"/>
      <c r="J165" s="157">
        <f t="shared" si="10"/>
        <v>0</v>
      </c>
      <c r="K165" s="158"/>
      <c r="L165" s="30"/>
      <c r="M165" s="159" t="s">
        <v>1</v>
      </c>
      <c r="N165" s="160" t="s">
        <v>37</v>
      </c>
      <c r="O165" s="58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146</v>
      </c>
      <c r="AT165" s="163" t="s">
        <v>142</v>
      </c>
      <c r="AU165" s="163" t="s">
        <v>84</v>
      </c>
      <c r="AY165" s="14" t="s">
        <v>141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4" t="s">
        <v>84</v>
      </c>
      <c r="BK165" s="164">
        <f t="shared" si="19"/>
        <v>0</v>
      </c>
      <c r="BL165" s="14" t="s">
        <v>146</v>
      </c>
      <c r="BM165" s="163" t="s">
        <v>1374</v>
      </c>
    </row>
    <row r="166" spans="1:65" s="2" customFormat="1" ht="16.5" customHeight="1">
      <c r="A166" s="29"/>
      <c r="B166" s="150"/>
      <c r="C166" s="151" t="s">
        <v>294</v>
      </c>
      <c r="D166" s="151" t="s">
        <v>142</v>
      </c>
      <c r="E166" s="152" t="s">
        <v>1375</v>
      </c>
      <c r="F166" s="153" t="s">
        <v>1376</v>
      </c>
      <c r="G166" s="154" t="s">
        <v>157</v>
      </c>
      <c r="H166" s="155">
        <v>1</v>
      </c>
      <c r="I166" s="156"/>
      <c r="J166" s="157">
        <f t="shared" si="10"/>
        <v>0</v>
      </c>
      <c r="K166" s="158"/>
      <c r="L166" s="30"/>
      <c r="M166" s="159" t="s">
        <v>1</v>
      </c>
      <c r="N166" s="160" t="s">
        <v>37</v>
      </c>
      <c r="O166" s="58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146</v>
      </c>
      <c r="AT166" s="163" t="s">
        <v>142</v>
      </c>
      <c r="AU166" s="163" t="s">
        <v>84</v>
      </c>
      <c r="AY166" s="14" t="s">
        <v>141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4" t="s">
        <v>84</v>
      </c>
      <c r="BK166" s="164">
        <f t="shared" si="19"/>
        <v>0</v>
      </c>
      <c r="BL166" s="14" t="s">
        <v>146</v>
      </c>
      <c r="BM166" s="163" t="s">
        <v>1377</v>
      </c>
    </row>
    <row r="167" spans="1:65" s="2" customFormat="1" ht="16.5" customHeight="1">
      <c r="A167" s="29"/>
      <c r="B167" s="150"/>
      <c r="C167" s="151" t="s">
        <v>300</v>
      </c>
      <c r="D167" s="151" t="s">
        <v>142</v>
      </c>
      <c r="E167" s="152" t="s">
        <v>1378</v>
      </c>
      <c r="F167" s="153" t="s">
        <v>1379</v>
      </c>
      <c r="G167" s="154" t="s">
        <v>157</v>
      </c>
      <c r="H167" s="155">
        <v>4</v>
      </c>
      <c r="I167" s="156"/>
      <c r="J167" s="157">
        <f t="shared" si="10"/>
        <v>0</v>
      </c>
      <c r="K167" s="158"/>
      <c r="L167" s="30"/>
      <c r="M167" s="159" t="s">
        <v>1</v>
      </c>
      <c r="N167" s="160" t="s">
        <v>37</v>
      </c>
      <c r="O167" s="58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146</v>
      </c>
      <c r="AT167" s="163" t="s">
        <v>142</v>
      </c>
      <c r="AU167" s="163" t="s">
        <v>84</v>
      </c>
      <c r="AY167" s="14" t="s">
        <v>141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4" t="s">
        <v>84</v>
      </c>
      <c r="BK167" s="164">
        <f t="shared" si="19"/>
        <v>0</v>
      </c>
      <c r="BL167" s="14" t="s">
        <v>146</v>
      </c>
      <c r="BM167" s="163" t="s">
        <v>1380</v>
      </c>
    </row>
    <row r="168" spans="1:65" s="2" customFormat="1" ht="16.5" customHeight="1">
      <c r="A168" s="29"/>
      <c r="B168" s="150"/>
      <c r="C168" s="151" t="s">
        <v>305</v>
      </c>
      <c r="D168" s="151" t="s">
        <v>142</v>
      </c>
      <c r="E168" s="152" t="s">
        <v>1381</v>
      </c>
      <c r="F168" s="153" t="s">
        <v>1382</v>
      </c>
      <c r="G168" s="154" t="s">
        <v>157</v>
      </c>
      <c r="H168" s="155">
        <v>1</v>
      </c>
      <c r="I168" s="156"/>
      <c r="J168" s="157">
        <f t="shared" si="10"/>
        <v>0</v>
      </c>
      <c r="K168" s="158"/>
      <c r="L168" s="30"/>
      <c r="M168" s="159" t="s">
        <v>1</v>
      </c>
      <c r="N168" s="160" t="s">
        <v>37</v>
      </c>
      <c r="O168" s="58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146</v>
      </c>
      <c r="AT168" s="163" t="s">
        <v>142</v>
      </c>
      <c r="AU168" s="163" t="s">
        <v>84</v>
      </c>
      <c r="AY168" s="14" t="s">
        <v>141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4" t="s">
        <v>84</v>
      </c>
      <c r="BK168" s="164">
        <f t="shared" si="19"/>
        <v>0</v>
      </c>
      <c r="BL168" s="14" t="s">
        <v>146</v>
      </c>
      <c r="BM168" s="163" t="s">
        <v>1383</v>
      </c>
    </row>
    <row r="169" spans="1:65" s="2" customFormat="1" ht="16.5" customHeight="1">
      <c r="A169" s="29"/>
      <c r="B169" s="150"/>
      <c r="C169" s="151" t="s">
        <v>309</v>
      </c>
      <c r="D169" s="151" t="s">
        <v>142</v>
      </c>
      <c r="E169" s="152" t="s">
        <v>1381</v>
      </c>
      <c r="F169" s="153" t="s">
        <v>1382</v>
      </c>
      <c r="G169" s="154" t="s">
        <v>157</v>
      </c>
      <c r="H169" s="155">
        <v>1</v>
      </c>
      <c r="I169" s="156"/>
      <c r="J169" s="157">
        <f t="shared" si="10"/>
        <v>0</v>
      </c>
      <c r="K169" s="158"/>
      <c r="L169" s="30"/>
      <c r="M169" s="159" t="s">
        <v>1</v>
      </c>
      <c r="N169" s="160" t="s">
        <v>37</v>
      </c>
      <c r="O169" s="58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146</v>
      </c>
      <c r="AT169" s="163" t="s">
        <v>142</v>
      </c>
      <c r="AU169" s="163" t="s">
        <v>84</v>
      </c>
      <c r="AY169" s="14" t="s">
        <v>141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4" t="s">
        <v>84</v>
      </c>
      <c r="BK169" s="164">
        <f t="shared" si="19"/>
        <v>0</v>
      </c>
      <c r="BL169" s="14" t="s">
        <v>146</v>
      </c>
      <c r="BM169" s="163" t="s">
        <v>1384</v>
      </c>
    </row>
    <row r="170" spans="1:65" s="2" customFormat="1" ht="16.5" customHeight="1">
      <c r="A170" s="29"/>
      <c r="B170" s="150"/>
      <c r="C170" s="151" t="s">
        <v>313</v>
      </c>
      <c r="D170" s="151" t="s">
        <v>142</v>
      </c>
      <c r="E170" s="152" t="s">
        <v>1385</v>
      </c>
      <c r="F170" s="153" t="s">
        <v>1386</v>
      </c>
      <c r="G170" s="154" t="s">
        <v>157</v>
      </c>
      <c r="H170" s="155">
        <v>1</v>
      </c>
      <c r="I170" s="156"/>
      <c r="J170" s="157">
        <f t="shared" si="10"/>
        <v>0</v>
      </c>
      <c r="K170" s="158"/>
      <c r="L170" s="30"/>
      <c r="M170" s="159" t="s">
        <v>1</v>
      </c>
      <c r="N170" s="160" t="s">
        <v>37</v>
      </c>
      <c r="O170" s="58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146</v>
      </c>
      <c r="AT170" s="163" t="s">
        <v>142</v>
      </c>
      <c r="AU170" s="163" t="s">
        <v>84</v>
      </c>
      <c r="AY170" s="14" t="s">
        <v>141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4" t="s">
        <v>84</v>
      </c>
      <c r="BK170" s="164">
        <f t="shared" si="19"/>
        <v>0</v>
      </c>
      <c r="BL170" s="14" t="s">
        <v>146</v>
      </c>
      <c r="BM170" s="163" t="s">
        <v>1387</v>
      </c>
    </row>
    <row r="171" spans="1:65" s="2" customFormat="1" ht="16.5" customHeight="1">
      <c r="A171" s="29"/>
      <c r="B171" s="150"/>
      <c r="C171" s="151" t="s">
        <v>317</v>
      </c>
      <c r="D171" s="151" t="s">
        <v>142</v>
      </c>
      <c r="E171" s="152" t="s">
        <v>1388</v>
      </c>
      <c r="F171" s="153" t="s">
        <v>1389</v>
      </c>
      <c r="G171" s="154" t="s">
        <v>157</v>
      </c>
      <c r="H171" s="155">
        <v>1</v>
      </c>
      <c r="I171" s="156"/>
      <c r="J171" s="157">
        <f t="shared" si="10"/>
        <v>0</v>
      </c>
      <c r="K171" s="158"/>
      <c r="L171" s="30"/>
      <c r="M171" s="159" t="s">
        <v>1</v>
      </c>
      <c r="N171" s="160" t="s">
        <v>37</v>
      </c>
      <c r="O171" s="58"/>
      <c r="P171" s="161">
        <f t="shared" si="11"/>
        <v>0</v>
      </c>
      <c r="Q171" s="161">
        <v>0</v>
      </c>
      <c r="R171" s="161">
        <f t="shared" si="12"/>
        <v>0</v>
      </c>
      <c r="S171" s="161">
        <v>0</v>
      </c>
      <c r="T171" s="162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146</v>
      </c>
      <c r="AT171" s="163" t="s">
        <v>142</v>
      </c>
      <c r="AU171" s="163" t="s">
        <v>84</v>
      </c>
      <c r="AY171" s="14" t="s">
        <v>141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4" t="s">
        <v>84</v>
      </c>
      <c r="BK171" s="164">
        <f t="shared" si="19"/>
        <v>0</v>
      </c>
      <c r="BL171" s="14" t="s">
        <v>146</v>
      </c>
      <c r="BM171" s="163" t="s">
        <v>1390</v>
      </c>
    </row>
    <row r="172" spans="1:65" s="2" customFormat="1" ht="16.5" customHeight="1">
      <c r="A172" s="29"/>
      <c r="B172" s="150"/>
      <c r="C172" s="151" t="s">
        <v>321</v>
      </c>
      <c r="D172" s="151" t="s">
        <v>142</v>
      </c>
      <c r="E172" s="152" t="s">
        <v>1391</v>
      </c>
      <c r="F172" s="153" t="s">
        <v>1392</v>
      </c>
      <c r="G172" s="154" t="s">
        <v>157</v>
      </c>
      <c r="H172" s="155">
        <v>1</v>
      </c>
      <c r="I172" s="156"/>
      <c r="J172" s="157">
        <f t="shared" si="10"/>
        <v>0</v>
      </c>
      <c r="K172" s="158"/>
      <c r="L172" s="30"/>
      <c r="M172" s="159" t="s">
        <v>1</v>
      </c>
      <c r="N172" s="160" t="s">
        <v>37</v>
      </c>
      <c r="O172" s="58"/>
      <c r="P172" s="161">
        <f t="shared" si="11"/>
        <v>0</v>
      </c>
      <c r="Q172" s="161">
        <v>0</v>
      </c>
      <c r="R172" s="161">
        <f t="shared" si="12"/>
        <v>0</v>
      </c>
      <c r="S172" s="161">
        <v>0</v>
      </c>
      <c r="T172" s="162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146</v>
      </c>
      <c r="AT172" s="163" t="s">
        <v>142</v>
      </c>
      <c r="AU172" s="163" t="s">
        <v>84</v>
      </c>
      <c r="AY172" s="14" t="s">
        <v>141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4" t="s">
        <v>84</v>
      </c>
      <c r="BK172" s="164">
        <f t="shared" si="19"/>
        <v>0</v>
      </c>
      <c r="BL172" s="14" t="s">
        <v>146</v>
      </c>
      <c r="BM172" s="163" t="s">
        <v>1393</v>
      </c>
    </row>
    <row r="173" spans="1:65" s="2" customFormat="1" ht="16.5" customHeight="1">
      <c r="A173" s="29"/>
      <c r="B173" s="150"/>
      <c r="C173" s="151" t="s">
        <v>325</v>
      </c>
      <c r="D173" s="151" t="s">
        <v>142</v>
      </c>
      <c r="E173" s="152" t="s">
        <v>1394</v>
      </c>
      <c r="F173" s="153" t="s">
        <v>1395</v>
      </c>
      <c r="G173" s="154" t="s">
        <v>157</v>
      </c>
      <c r="H173" s="155">
        <v>1</v>
      </c>
      <c r="I173" s="156"/>
      <c r="J173" s="157">
        <f t="shared" si="10"/>
        <v>0</v>
      </c>
      <c r="K173" s="158"/>
      <c r="L173" s="30"/>
      <c r="M173" s="159" t="s">
        <v>1</v>
      </c>
      <c r="N173" s="160" t="s">
        <v>37</v>
      </c>
      <c r="O173" s="58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146</v>
      </c>
      <c r="AT173" s="163" t="s">
        <v>142</v>
      </c>
      <c r="AU173" s="163" t="s">
        <v>84</v>
      </c>
      <c r="AY173" s="14" t="s">
        <v>141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4" t="s">
        <v>84</v>
      </c>
      <c r="BK173" s="164">
        <f t="shared" si="19"/>
        <v>0</v>
      </c>
      <c r="BL173" s="14" t="s">
        <v>146</v>
      </c>
      <c r="BM173" s="163" t="s">
        <v>1396</v>
      </c>
    </row>
    <row r="174" spans="1:65" s="2" customFormat="1" ht="16.5" customHeight="1">
      <c r="A174" s="29"/>
      <c r="B174" s="150"/>
      <c r="C174" s="151" t="s">
        <v>329</v>
      </c>
      <c r="D174" s="151" t="s">
        <v>142</v>
      </c>
      <c r="E174" s="152" t="s">
        <v>1397</v>
      </c>
      <c r="F174" s="153" t="s">
        <v>1398</v>
      </c>
      <c r="G174" s="154" t="s">
        <v>157</v>
      </c>
      <c r="H174" s="155">
        <v>45</v>
      </c>
      <c r="I174" s="156"/>
      <c r="J174" s="157">
        <f t="shared" si="10"/>
        <v>0</v>
      </c>
      <c r="K174" s="158"/>
      <c r="L174" s="30"/>
      <c r="M174" s="159" t="s">
        <v>1</v>
      </c>
      <c r="N174" s="160" t="s">
        <v>37</v>
      </c>
      <c r="O174" s="58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146</v>
      </c>
      <c r="AT174" s="163" t="s">
        <v>142</v>
      </c>
      <c r="AU174" s="163" t="s">
        <v>84</v>
      </c>
      <c r="AY174" s="14" t="s">
        <v>141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4" t="s">
        <v>84</v>
      </c>
      <c r="BK174" s="164">
        <f t="shared" si="19"/>
        <v>0</v>
      </c>
      <c r="BL174" s="14" t="s">
        <v>146</v>
      </c>
      <c r="BM174" s="163" t="s">
        <v>1399</v>
      </c>
    </row>
    <row r="175" spans="1:65" s="2" customFormat="1" ht="16.5" customHeight="1">
      <c r="A175" s="29"/>
      <c r="B175" s="150"/>
      <c r="C175" s="151" t="s">
        <v>334</v>
      </c>
      <c r="D175" s="151" t="s">
        <v>142</v>
      </c>
      <c r="E175" s="152" t="s">
        <v>1400</v>
      </c>
      <c r="F175" s="153" t="s">
        <v>1401</v>
      </c>
      <c r="G175" s="154" t="s">
        <v>157</v>
      </c>
      <c r="H175" s="155">
        <v>5</v>
      </c>
      <c r="I175" s="156"/>
      <c r="J175" s="157">
        <f t="shared" si="10"/>
        <v>0</v>
      </c>
      <c r="K175" s="158"/>
      <c r="L175" s="30"/>
      <c r="M175" s="159" t="s">
        <v>1</v>
      </c>
      <c r="N175" s="160" t="s">
        <v>37</v>
      </c>
      <c r="O175" s="58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146</v>
      </c>
      <c r="AT175" s="163" t="s">
        <v>142</v>
      </c>
      <c r="AU175" s="163" t="s">
        <v>84</v>
      </c>
      <c r="AY175" s="14" t="s">
        <v>141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4" t="s">
        <v>84</v>
      </c>
      <c r="BK175" s="164">
        <f t="shared" si="19"/>
        <v>0</v>
      </c>
      <c r="BL175" s="14" t="s">
        <v>146</v>
      </c>
      <c r="BM175" s="163" t="s">
        <v>1402</v>
      </c>
    </row>
    <row r="176" spans="1:65" s="2" customFormat="1" ht="16.5" customHeight="1">
      <c r="A176" s="29"/>
      <c r="B176" s="150"/>
      <c r="C176" s="151" t="s">
        <v>338</v>
      </c>
      <c r="D176" s="151" t="s">
        <v>142</v>
      </c>
      <c r="E176" s="152" t="s">
        <v>1403</v>
      </c>
      <c r="F176" s="153" t="s">
        <v>1404</v>
      </c>
      <c r="G176" s="154" t="s">
        <v>157</v>
      </c>
      <c r="H176" s="155">
        <v>5</v>
      </c>
      <c r="I176" s="156"/>
      <c r="J176" s="157">
        <f t="shared" si="10"/>
        <v>0</v>
      </c>
      <c r="K176" s="158"/>
      <c r="L176" s="30"/>
      <c r="M176" s="159" t="s">
        <v>1</v>
      </c>
      <c r="N176" s="160" t="s">
        <v>37</v>
      </c>
      <c r="O176" s="58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146</v>
      </c>
      <c r="AT176" s="163" t="s">
        <v>142</v>
      </c>
      <c r="AU176" s="163" t="s">
        <v>84</v>
      </c>
      <c r="AY176" s="14" t="s">
        <v>141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4" t="s">
        <v>84</v>
      </c>
      <c r="BK176" s="164">
        <f t="shared" si="19"/>
        <v>0</v>
      </c>
      <c r="BL176" s="14" t="s">
        <v>146</v>
      </c>
      <c r="BM176" s="163" t="s">
        <v>1405</v>
      </c>
    </row>
    <row r="177" spans="1:65" s="2" customFormat="1" ht="16.5" customHeight="1">
      <c r="A177" s="29"/>
      <c r="B177" s="150"/>
      <c r="C177" s="151" t="s">
        <v>342</v>
      </c>
      <c r="D177" s="151" t="s">
        <v>142</v>
      </c>
      <c r="E177" s="152" t="s">
        <v>1406</v>
      </c>
      <c r="F177" s="153" t="s">
        <v>1407</v>
      </c>
      <c r="G177" s="154" t="s">
        <v>157</v>
      </c>
      <c r="H177" s="155">
        <v>2</v>
      </c>
      <c r="I177" s="156"/>
      <c r="J177" s="157">
        <f t="shared" si="10"/>
        <v>0</v>
      </c>
      <c r="K177" s="158"/>
      <c r="L177" s="30"/>
      <c r="M177" s="159" t="s">
        <v>1</v>
      </c>
      <c r="N177" s="160" t="s">
        <v>37</v>
      </c>
      <c r="O177" s="58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146</v>
      </c>
      <c r="AT177" s="163" t="s">
        <v>142</v>
      </c>
      <c r="AU177" s="163" t="s">
        <v>84</v>
      </c>
      <c r="AY177" s="14" t="s">
        <v>141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4" t="s">
        <v>84</v>
      </c>
      <c r="BK177" s="164">
        <f t="shared" si="19"/>
        <v>0</v>
      </c>
      <c r="BL177" s="14" t="s">
        <v>146</v>
      </c>
      <c r="BM177" s="163" t="s">
        <v>1408</v>
      </c>
    </row>
    <row r="178" spans="1:65" s="2" customFormat="1" ht="16.5" customHeight="1">
      <c r="A178" s="29"/>
      <c r="B178" s="150"/>
      <c r="C178" s="151" t="s">
        <v>346</v>
      </c>
      <c r="D178" s="151" t="s">
        <v>142</v>
      </c>
      <c r="E178" s="152" t="s">
        <v>1409</v>
      </c>
      <c r="F178" s="153" t="s">
        <v>1410</v>
      </c>
      <c r="G178" s="154" t="s">
        <v>157</v>
      </c>
      <c r="H178" s="155">
        <v>1</v>
      </c>
      <c r="I178" s="156"/>
      <c r="J178" s="157">
        <f t="shared" si="10"/>
        <v>0</v>
      </c>
      <c r="K178" s="158"/>
      <c r="L178" s="30"/>
      <c r="M178" s="159" t="s">
        <v>1</v>
      </c>
      <c r="N178" s="160" t="s">
        <v>37</v>
      </c>
      <c r="O178" s="58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146</v>
      </c>
      <c r="AT178" s="163" t="s">
        <v>142</v>
      </c>
      <c r="AU178" s="163" t="s">
        <v>84</v>
      </c>
      <c r="AY178" s="14" t="s">
        <v>141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4" t="s">
        <v>84</v>
      </c>
      <c r="BK178" s="164">
        <f t="shared" si="19"/>
        <v>0</v>
      </c>
      <c r="BL178" s="14" t="s">
        <v>146</v>
      </c>
      <c r="BM178" s="163" t="s">
        <v>1411</v>
      </c>
    </row>
    <row r="179" spans="1:65" s="2" customFormat="1" ht="16.5" customHeight="1">
      <c r="A179" s="29"/>
      <c r="B179" s="150"/>
      <c r="C179" s="151" t="s">
        <v>350</v>
      </c>
      <c r="D179" s="151" t="s">
        <v>142</v>
      </c>
      <c r="E179" s="152" t="s">
        <v>1412</v>
      </c>
      <c r="F179" s="153" t="s">
        <v>1413</v>
      </c>
      <c r="G179" s="154" t="s">
        <v>157</v>
      </c>
      <c r="H179" s="155">
        <v>1</v>
      </c>
      <c r="I179" s="156"/>
      <c r="J179" s="157">
        <f t="shared" si="10"/>
        <v>0</v>
      </c>
      <c r="K179" s="158"/>
      <c r="L179" s="30"/>
      <c r="M179" s="159" t="s">
        <v>1</v>
      </c>
      <c r="N179" s="160" t="s">
        <v>37</v>
      </c>
      <c r="O179" s="58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146</v>
      </c>
      <c r="AT179" s="163" t="s">
        <v>142</v>
      </c>
      <c r="AU179" s="163" t="s">
        <v>84</v>
      </c>
      <c r="AY179" s="14" t="s">
        <v>141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4" t="s">
        <v>84</v>
      </c>
      <c r="BK179" s="164">
        <f t="shared" si="19"/>
        <v>0</v>
      </c>
      <c r="BL179" s="14" t="s">
        <v>146</v>
      </c>
      <c r="BM179" s="163" t="s">
        <v>1414</v>
      </c>
    </row>
    <row r="180" spans="1:65" s="2" customFormat="1" ht="16.5" customHeight="1">
      <c r="A180" s="29"/>
      <c r="B180" s="150"/>
      <c r="C180" s="151" t="s">
        <v>354</v>
      </c>
      <c r="D180" s="151" t="s">
        <v>142</v>
      </c>
      <c r="E180" s="152" t="s">
        <v>1415</v>
      </c>
      <c r="F180" s="153" t="s">
        <v>1416</v>
      </c>
      <c r="G180" s="154" t="s">
        <v>157</v>
      </c>
      <c r="H180" s="155">
        <v>1</v>
      </c>
      <c r="I180" s="156"/>
      <c r="J180" s="157">
        <f t="shared" si="10"/>
        <v>0</v>
      </c>
      <c r="K180" s="158"/>
      <c r="L180" s="30"/>
      <c r="M180" s="159" t="s">
        <v>1</v>
      </c>
      <c r="N180" s="160" t="s">
        <v>37</v>
      </c>
      <c r="O180" s="58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146</v>
      </c>
      <c r="AT180" s="163" t="s">
        <v>142</v>
      </c>
      <c r="AU180" s="163" t="s">
        <v>84</v>
      </c>
      <c r="AY180" s="14" t="s">
        <v>141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4" t="s">
        <v>84</v>
      </c>
      <c r="BK180" s="164">
        <f t="shared" si="19"/>
        <v>0</v>
      </c>
      <c r="BL180" s="14" t="s">
        <v>146</v>
      </c>
      <c r="BM180" s="163" t="s">
        <v>1417</v>
      </c>
    </row>
    <row r="181" spans="1:65" s="2" customFormat="1" ht="16.5" customHeight="1">
      <c r="A181" s="29"/>
      <c r="B181" s="150"/>
      <c r="C181" s="151" t="s">
        <v>358</v>
      </c>
      <c r="D181" s="151" t="s">
        <v>142</v>
      </c>
      <c r="E181" s="152" t="s">
        <v>1418</v>
      </c>
      <c r="F181" s="153" t="s">
        <v>1419</v>
      </c>
      <c r="G181" s="154" t="s">
        <v>157</v>
      </c>
      <c r="H181" s="155">
        <v>1</v>
      </c>
      <c r="I181" s="156"/>
      <c r="J181" s="157">
        <f t="shared" si="10"/>
        <v>0</v>
      </c>
      <c r="K181" s="158"/>
      <c r="L181" s="30"/>
      <c r="M181" s="159" t="s">
        <v>1</v>
      </c>
      <c r="N181" s="160" t="s">
        <v>37</v>
      </c>
      <c r="O181" s="58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146</v>
      </c>
      <c r="AT181" s="163" t="s">
        <v>142</v>
      </c>
      <c r="AU181" s="163" t="s">
        <v>84</v>
      </c>
      <c r="AY181" s="14" t="s">
        <v>141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4" t="s">
        <v>84</v>
      </c>
      <c r="BK181" s="164">
        <f t="shared" si="19"/>
        <v>0</v>
      </c>
      <c r="BL181" s="14" t="s">
        <v>146</v>
      </c>
      <c r="BM181" s="163" t="s">
        <v>1420</v>
      </c>
    </row>
    <row r="182" spans="1:65" s="2" customFormat="1" ht="16.5" customHeight="1">
      <c r="A182" s="29"/>
      <c r="B182" s="150"/>
      <c r="C182" s="151" t="s">
        <v>362</v>
      </c>
      <c r="D182" s="151" t="s">
        <v>142</v>
      </c>
      <c r="E182" s="152" t="s">
        <v>1421</v>
      </c>
      <c r="F182" s="153" t="s">
        <v>1422</v>
      </c>
      <c r="G182" s="154" t="s">
        <v>157</v>
      </c>
      <c r="H182" s="155">
        <v>1</v>
      </c>
      <c r="I182" s="156"/>
      <c r="J182" s="157">
        <f t="shared" si="10"/>
        <v>0</v>
      </c>
      <c r="K182" s="158"/>
      <c r="L182" s="30"/>
      <c r="M182" s="159" t="s">
        <v>1</v>
      </c>
      <c r="N182" s="160" t="s">
        <v>37</v>
      </c>
      <c r="O182" s="58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146</v>
      </c>
      <c r="AT182" s="163" t="s">
        <v>142</v>
      </c>
      <c r="AU182" s="163" t="s">
        <v>84</v>
      </c>
      <c r="AY182" s="14" t="s">
        <v>141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4" t="s">
        <v>84</v>
      </c>
      <c r="BK182" s="164">
        <f t="shared" si="19"/>
        <v>0</v>
      </c>
      <c r="BL182" s="14" t="s">
        <v>146</v>
      </c>
      <c r="BM182" s="163" t="s">
        <v>1423</v>
      </c>
    </row>
    <row r="183" spans="1:65" s="2" customFormat="1" ht="16.5" customHeight="1">
      <c r="A183" s="29"/>
      <c r="B183" s="150"/>
      <c r="C183" s="151" t="s">
        <v>366</v>
      </c>
      <c r="D183" s="151" t="s">
        <v>142</v>
      </c>
      <c r="E183" s="152" t="s">
        <v>1424</v>
      </c>
      <c r="F183" s="153" t="s">
        <v>1425</v>
      </c>
      <c r="G183" s="154" t="s">
        <v>157</v>
      </c>
      <c r="H183" s="155">
        <v>1</v>
      </c>
      <c r="I183" s="156"/>
      <c r="J183" s="157">
        <f t="shared" si="10"/>
        <v>0</v>
      </c>
      <c r="K183" s="158"/>
      <c r="L183" s="30"/>
      <c r="M183" s="159" t="s">
        <v>1</v>
      </c>
      <c r="N183" s="160" t="s">
        <v>37</v>
      </c>
      <c r="O183" s="58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146</v>
      </c>
      <c r="AT183" s="163" t="s">
        <v>142</v>
      </c>
      <c r="AU183" s="163" t="s">
        <v>84</v>
      </c>
      <c r="AY183" s="14" t="s">
        <v>141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4" t="s">
        <v>84</v>
      </c>
      <c r="BK183" s="164">
        <f t="shared" si="19"/>
        <v>0</v>
      </c>
      <c r="BL183" s="14" t="s">
        <v>146</v>
      </c>
      <c r="BM183" s="163" t="s">
        <v>1426</v>
      </c>
    </row>
    <row r="184" spans="1:65" s="2" customFormat="1" ht="16.5" customHeight="1">
      <c r="A184" s="29"/>
      <c r="B184" s="150"/>
      <c r="C184" s="151" t="s">
        <v>372</v>
      </c>
      <c r="D184" s="151" t="s">
        <v>142</v>
      </c>
      <c r="E184" s="152" t="s">
        <v>1427</v>
      </c>
      <c r="F184" s="153" t="s">
        <v>1428</v>
      </c>
      <c r="G184" s="154" t="s">
        <v>157</v>
      </c>
      <c r="H184" s="155">
        <v>3</v>
      </c>
      <c r="I184" s="156"/>
      <c r="J184" s="157">
        <f t="shared" si="10"/>
        <v>0</v>
      </c>
      <c r="K184" s="158"/>
      <c r="L184" s="30"/>
      <c r="M184" s="159" t="s">
        <v>1</v>
      </c>
      <c r="N184" s="160" t="s">
        <v>37</v>
      </c>
      <c r="O184" s="58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146</v>
      </c>
      <c r="AT184" s="163" t="s">
        <v>142</v>
      </c>
      <c r="AU184" s="163" t="s">
        <v>84</v>
      </c>
      <c r="AY184" s="14" t="s">
        <v>141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4" t="s">
        <v>84</v>
      </c>
      <c r="BK184" s="164">
        <f t="shared" si="19"/>
        <v>0</v>
      </c>
      <c r="BL184" s="14" t="s">
        <v>146</v>
      </c>
      <c r="BM184" s="163" t="s">
        <v>1429</v>
      </c>
    </row>
    <row r="185" spans="1:65" s="2" customFormat="1" ht="16.5" customHeight="1">
      <c r="A185" s="29"/>
      <c r="B185" s="150"/>
      <c r="C185" s="151" t="s">
        <v>377</v>
      </c>
      <c r="D185" s="151" t="s">
        <v>142</v>
      </c>
      <c r="E185" s="152" t="s">
        <v>1430</v>
      </c>
      <c r="F185" s="153" t="s">
        <v>1431</v>
      </c>
      <c r="G185" s="154" t="s">
        <v>157</v>
      </c>
      <c r="H185" s="155">
        <v>17</v>
      </c>
      <c r="I185" s="156"/>
      <c r="J185" s="157">
        <f t="shared" si="10"/>
        <v>0</v>
      </c>
      <c r="K185" s="158"/>
      <c r="L185" s="30"/>
      <c r="M185" s="159" t="s">
        <v>1</v>
      </c>
      <c r="N185" s="160" t="s">
        <v>37</v>
      </c>
      <c r="O185" s="58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146</v>
      </c>
      <c r="AT185" s="163" t="s">
        <v>142</v>
      </c>
      <c r="AU185" s="163" t="s">
        <v>84</v>
      </c>
      <c r="AY185" s="14" t="s">
        <v>141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4" t="s">
        <v>84</v>
      </c>
      <c r="BK185" s="164">
        <f t="shared" si="19"/>
        <v>0</v>
      </c>
      <c r="BL185" s="14" t="s">
        <v>146</v>
      </c>
      <c r="BM185" s="163" t="s">
        <v>1432</v>
      </c>
    </row>
    <row r="186" spans="1:65" s="2" customFormat="1" ht="16.5" customHeight="1">
      <c r="A186" s="29"/>
      <c r="B186" s="150"/>
      <c r="C186" s="151" t="s">
        <v>381</v>
      </c>
      <c r="D186" s="151" t="s">
        <v>142</v>
      </c>
      <c r="E186" s="152" t="s">
        <v>1433</v>
      </c>
      <c r="F186" s="153" t="s">
        <v>1434</v>
      </c>
      <c r="G186" s="154" t="s">
        <v>157</v>
      </c>
      <c r="H186" s="155">
        <v>1</v>
      </c>
      <c r="I186" s="156"/>
      <c r="J186" s="157">
        <f t="shared" si="10"/>
        <v>0</v>
      </c>
      <c r="K186" s="158"/>
      <c r="L186" s="30"/>
      <c r="M186" s="159" t="s">
        <v>1</v>
      </c>
      <c r="N186" s="160" t="s">
        <v>37</v>
      </c>
      <c r="O186" s="58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146</v>
      </c>
      <c r="AT186" s="163" t="s">
        <v>142</v>
      </c>
      <c r="AU186" s="163" t="s">
        <v>84</v>
      </c>
      <c r="AY186" s="14" t="s">
        <v>141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4" t="s">
        <v>84</v>
      </c>
      <c r="BK186" s="164">
        <f t="shared" si="19"/>
        <v>0</v>
      </c>
      <c r="BL186" s="14" t="s">
        <v>146</v>
      </c>
      <c r="BM186" s="163" t="s">
        <v>1435</v>
      </c>
    </row>
    <row r="187" spans="1:65" s="2" customFormat="1" ht="16.5" customHeight="1">
      <c r="A187" s="29"/>
      <c r="B187" s="150"/>
      <c r="C187" s="151" t="s">
        <v>385</v>
      </c>
      <c r="D187" s="151" t="s">
        <v>142</v>
      </c>
      <c r="E187" s="152" t="s">
        <v>1436</v>
      </c>
      <c r="F187" s="153" t="s">
        <v>1437</v>
      </c>
      <c r="G187" s="154" t="s">
        <v>157</v>
      </c>
      <c r="H187" s="155">
        <v>1</v>
      </c>
      <c r="I187" s="156"/>
      <c r="J187" s="157">
        <f t="shared" si="10"/>
        <v>0</v>
      </c>
      <c r="K187" s="158"/>
      <c r="L187" s="30"/>
      <c r="M187" s="159" t="s">
        <v>1</v>
      </c>
      <c r="N187" s="160" t="s">
        <v>37</v>
      </c>
      <c r="O187" s="58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146</v>
      </c>
      <c r="AT187" s="163" t="s">
        <v>142</v>
      </c>
      <c r="AU187" s="163" t="s">
        <v>84</v>
      </c>
      <c r="AY187" s="14" t="s">
        <v>141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4" t="s">
        <v>84</v>
      </c>
      <c r="BK187" s="164">
        <f t="shared" si="19"/>
        <v>0</v>
      </c>
      <c r="BL187" s="14" t="s">
        <v>146</v>
      </c>
      <c r="BM187" s="163" t="s">
        <v>1438</v>
      </c>
    </row>
    <row r="188" spans="1:65" s="2" customFormat="1" ht="16.5" customHeight="1">
      <c r="A188" s="29"/>
      <c r="B188" s="150"/>
      <c r="C188" s="151" t="s">
        <v>389</v>
      </c>
      <c r="D188" s="151" t="s">
        <v>142</v>
      </c>
      <c r="E188" s="152" t="s">
        <v>1439</v>
      </c>
      <c r="F188" s="153" t="s">
        <v>1440</v>
      </c>
      <c r="G188" s="154" t="s">
        <v>157</v>
      </c>
      <c r="H188" s="155">
        <v>1</v>
      </c>
      <c r="I188" s="156"/>
      <c r="J188" s="157">
        <f t="shared" si="10"/>
        <v>0</v>
      </c>
      <c r="K188" s="158"/>
      <c r="L188" s="30"/>
      <c r="M188" s="159" t="s">
        <v>1</v>
      </c>
      <c r="N188" s="160" t="s">
        <v>37</v>
      </c>
      <c r="O188" s="58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146</v>
      </c>
      <c r="AT188" s="163" t="s">
        <v>142</v>
      </c>
      <c r="AU188" s="163" t="s">
        <v>84</v>
      </c>
      <c r="AY188" s="14" t="s">
        <v>141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4" t="s">
        <v>84</v>
      </c>
      <c r="BK188" s="164">
        <f t="shared" si="19"/>
        <v>0</v>
      </c>
      <c r="BL188" s="14" t="s">
        <v>146</v>
      </c>
      <c r="BM188" s="163" t="s">
        <v>1441</v>
      </c>
    </row>
    <row r="189" spans="1:65" s="2" customFormat="1" ht="16.5" customHeight="1">
      <c r="A189" s="29"/>
      <c r="B189" s="150"/>
      <c r="C189" s="151" t="s">
        <v>393</v>
      </c>
      <c r="D189" s="151" t="s">
        <v>142</v>
      </c>
      <c r="E189" s="152" t="s">
        <v>1442</v>
      </c>
      <c r="F189" s="153" t="s">
        <v>1443</v>
      </c>
      <c r="G189" s="154" t="s">
        <v>157</v>
      </c>
      <c r="H189" s="155">
        <v>1</v>
      </c>
      <c r="I189" s="156"/>
      <c r="J189" s="157">
        <f t="shared" si="10"/>
        <v>0</v>
      </c>
      <c r="K189" s="158"/>
      <c r="L189" s="30"/>
      <c r="M189" s="159" t="s">
        <v>1</v>
      </c>
      <c r="N189" s="160" t="s">
        <v>37</v>
      </c>
      <c r="O189" s="58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146</v>
      </c>
      <c r="AT189" s="163" t="s">
        <v>142</v>
      </c>
      <c r="AU189" s="163" t="s">
        <v>84</v>
      </c>
      <c r="AY189" s="14" t="s">
        <v>141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4" t="s">
        <v>84</v>
      </c>
      <c r="BK189" s="164">
        <f t="shared" si="19"/>
        <v>0</v>
      </c>
      <c r="BL189" s="14" t="s">
        <v>146</v>
      </c>
      <c r="BM189" s="163" t="s">
        <v>1444</v>
      </c>
    </row>
    <row r="190" spans="1:65" s="2" customFormat="1" ht="16.5" customHeight="1">
      <c r="A190" s="29"/>
      <c r="B190" s="150"/>
      <c r="C190" s="151" t="s">
        <v>397</v>
      </c>
      <c r="D190" s="151" t="s">
        <v>142</v>
      </c>
      <c r="E190" s="152" t="s">
        <v>1445</v>
      </c>
      <c r="F190" s="153" t="s">
        <v>1446</v>
      </c>
      <c r="G190" s="154" t="s">
        <v>157</v>
      </c>
      <c r="H190" s="155">
        <v>1</v>
      </c>
      <c r="I190" s="156"/>
      <c r="J190" s="157">
        <f t="shared" si="10"/>
        <v>0</v>
      </c>
      <c r="K190" s="158"/>
      <c r="L190" s="30"/>
      <c r="M190" s="159" t="s">
        <v>1</v>
      </c>
      <c r="N190" s="160" t="s">
        <v>37</v>
      </c>
      <c r="O190" s="58"/>
      <c r="P190" s="161">
        <f t="shared" si="11"/>
        <v>0</v>
      </c>
      <c r="Q190" s="161">
        <v>0</v>
      </c>
      <c r="R190" s="161">
        <f t="shared" si="12"/>
        <v>0</v>
      </c>
      <c r="S190" s="161">
        <v>0</v>
      </c>
      <c r="T190" s="162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146</v>
      </c>
      <c r="AT190" s="163" t="s">
        <v>142</v>
      </c>
      <c r="AU190" s="163" t="s">
        <v>84</v>
      </c>
      <c r="AY190" s="14" t="s">
        <v>141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4" t="s">
        <v>84</v>
      </c>
      <c r="BK190" s="164">
        <f t="shared" si="19"/>
        <v>0</v>
      </c>
      <c r="BL190" s="14" t="s">
        <v>146</v>
      </c>
      <c r="BM190" s="163" t="s">
        <v>1447</v>
      </c>
    </row>
    <row r="191" spans="1:65" s="2" customFormat="1" ht="21.75" customHeight="1">
      <c r="A191" s="29"/>
      <c r="B191" s="150"/>
      <c r="C191" s="151" t="s">
        <v>401</v>
      </c>
      <c r="D191" s="151" t="s">
        <v>142</v>
      </c>
      <c r="E191" s="152" t="s">
        <v>1448</v>
      </c>
      <c r="F191" s="153" t="s">
        <v>1449</v>
      </c>
      <c r="G191" s="154" t="s">
        <v>1450</v>
      </c>
      <c r="H191" s="155">
        <v>1</v>
      </c>
      <c r="I191" s="156"/>
      <c r="J191" s="157">
        <f t="shared" si="10"/>
        <v>0</v>
      </c>
      <c r="K191" s="158"/>
      <c r="L191" s="30"/>
      <c r="M191" s="159" t="s">
        <v>1</v>
      </c>
      <c r="N191" s="160" t="s">
        <v>37</v>
      </c>
      <c r="O191" s="58"/>
      <c r="P191" s="161">
        <f t="shared" si="11"/>
        <v>0</v>
      </c>
      <c r="Q191" s="161">
        <v>0</v>
      </c>
      <c r="R191" s="161">
        <f t="shared" si="12"/>
        <v>0</v>
      </c>
      <c r="S191" s="161">
        <v>0</v>
      </c>
      <c r="T191" s="162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146</v>
      </c>
      <c r="AT191" s="163" t="s">
        <v>142</v>
      </c>
      <c r="AU191" s="163" t="s">
        <v>84</v>
      </c>
      <c r="AY191" s="14" t="s">
        <v>141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4" t="s">
        <v>84</v>
      </c>
      <c r="BK191" s="164">
        <f t="shared" si="19"/>
        <v>0</v>
      </c>
      <c r="BL191" s="14" t="s">
        <v>146</v>
      </c>
      <c r="BM191" s="163" t="s">
        <v>1451</v>
      </c>
    </row>
    <row r="192" spans="1:65" s="2" customFormat="1" ht="16.5" customHeight="1">
      <c r="A192" s="29"/>
      <c r="B192" s="150"/>
      <c r="C192" s="151" t="s">
        <v>405</v>
      </c>
      <c r="D192" s="151" t="s">
        <v>142</v>
      </c>
      <c r="E192" s="152" t="s">
        <v>1452</v>
      </c>
      <c r="F192" s="153" t="s">
        <v>1453</v>
      </c>
      <c r="G192" s="154" t="s">
        <v>157</v>
      </c>
      <c r="H192" s="155">
        <v>10</v>
      </c>
      <c r="I192" s="156"/>
      <c r="J192" s="157">
        <f t="shared" si="10"/>
        <v>0</v>
      </c>
      <c r="K192" s="158"/>
      <c r="L192" s="30"/>
      <c r="M192" s="159" t="s">
        <v>1</v>
      </c>
      <c r="N192" s="160" t="s">
        <v>37</v>
      </c>
      <c r="O192" s="58"/>
      <c r="P192" s="161">
        <f t="shared" si="11"/>
        <v>0</v>
      </c>
      <c r="Q192" s="161">
        <v>0</v>
      </c>
      <c r="R192" s="161">
        <f t="shared" si="12"/>
        <v>0</v>
      </c>
      <c r="S192" s="161">
        <v>0</v>
      </c>
      <c r="T192" s="162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146</v>
      </c>
      <c r="AT192" s="163" t="s">
        <v>142</v>
      </c>
      <c r="AU192" s="163" t="s">
        <v>84</v>
      </c>
      <c r="AY192" s="14" t="s">
        <v>141</v>
      </c>
      <c r="BE192" s="164">
        <f t="shared" si="14"/>
        <v>0</v>
      </c>
      <c r="BF192" s="164">
        <f t="shared" si="15"/>
        <v>0</v>
      </c>
      <c r="BG192" s="164">
        <f t="shared" si="16"/>
        <v>0</v>
      </c>
      <c r="BH192" s="164">
        <f t="shared" si="17"/>
        <v>0</v>
      </c>
      <c r="BI192" s="164">
        <f t="shared" si="18"/>
        <v>0</v>
      </c>
      <c r="BJ192" s="14" t="s">
        <v>84</v>
      </c>
      <c r="BK192" s="164">
        <f t="shared" si="19"/>
        <v>0</v>
      </c>
      <c r="BL192" s="14" t="s">
        <v>146</v>
      </c>
      <c r="BM192" s="163" t="s">
        <v>1454</v>
      </c>
    </row>
    <row r="193" spans="1:65" s="2" customFormat="1" ht="16.5" customHeight="1">
      <c r="A193" s="29"/>
      <c r="B193" s="150"/>
      <c r="C193" s="151" t="s">
        <v>409</v>
      </c>
      <c r="D193" s="151" t="s">
        <v>142</v>
      </c>
      <c r="E193" s="152" t="s">
        <v>1455</v>
      </c>
      <c r="F193" s="153" t="s">
        <v>1456</v>
      </c>
      <c r="G193" s="154" t="s">
        <v>157</v>
      </c>
      <c r="H193" s="155">
        <v>2</v>
      </c>
      <c r="I193" s="156"/>
      <c r="J193" s="157">
        <f t="shared" si="10"/>
        <v>0</v>
      </c>
      <c r="K193" s="158"/>
      <c r="L193" s="30"/>
      <c r="M193" s="159" t="s">
        <v>1</v>
      </c>
      <c r="N193" s="160" t="s">
        <v>37</v>
      </c>
      <c r="O193" s="58"/>
      <c r="P193" s="161">
        <f t="shared" si="11"/>
        <v>0</v>
      </c>
      <c r="Q193" s="161">
        <v>0</v>
      </c>
      <c r="R193" s="161">
        <f t="shared" si="12"/>
        <v>0</v>
      </c>
      <c r="S193" s="161">
        <v>0</v>
      </c>
      <c r="T193" s="162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146</v>
      </c>
      <c r="AT193" s="163" t="s">
        <v>142</v>
      </c>
      <c r="AU193" s="163" t="s">
        <v>84</v>
      </c>
      <c r="AY193" s="14" t="s">
        <v>141</v>
      </c>
      <c r="BE193" s="164">
        <f t="shared" si="14"/>
        <v>0</v>
      </c>
      <c r="BF193" s="164">
        <f t="shared" si="15"/>
        <v>0</v>
      </c>
      <c r="BG193" s="164">
        <f t="shared" si="16"/>
        <v>0</v>
      </c>
      <c r="BH193" s="164">
        <f t="shared" si="17"/>
        <v>0</v>
      </c>
      <c r="BI193" s="164">
        <f t="shared" si="18"/>
        <v>0</v>
      </c>
      <c r="BJ193" s="14" t="s">
        <v>84</v>
      </c>
      <c r="BK193" s="164">
        <f t="shared" si="19"/>
        <v>0</v>
      </c>
      <c r="BL193" s="14" t="s">
        <v>146</v>
      </c>
      <c r="BM193" s="163" t="s">
        <v>1457</v>
      </c>
    </row>
    <row r="194" spans="1:65" s="2" customFormat="1" ht="16.5" customHeight="1">
      <c r="A194" s="29"/>
      <c r="B194" s="150"/>
      <c r="C194" s="151" t="s">
        <v>413</v>
      </c>
      <c r="D194" s="151" t="s">
        <v>142</v>
      </c>
      <c r="E194" s="152" t="s">
        <v>1458</v>
      </c>
      <c r="F194" s="153" t="s">
        <v>1459</v>
      </c>
      <c r="G194" s="154" t="s">
        <v>157</v>
      </c>
      <c r="H194" s="155">
        <v>1</v>
      </c>
      <c r="I194" s="156"/>
      <c r="J194" s="157">
        <f t="shared" si="10"/>
        <v>0</v>
      </c>
      <c r="K194" s="158"/>
      <c r="L194" s="30"/>
      <c r="M194" s="159" t="s">
        <v>1</v>
      </c>
      <c r="N194" s="160" t="s">
        <v>37</v>
      </c>
      <c r="O194" s="58"/>
      <c r="P194" s="161">
        <f t="shared" si="11"/>
        <v>0</v>
      </c>
      <c r="Q194" s="161">
        <v>0</v>
      </c>
      <c r="R194" s="161">
        <f t="shared" si="12"/>
        <v>0</v>
      </c>
      <c r="S194" s="161">
        <v>0</v>
      </c>
      <c r="T194" s="162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146</v>
      </c>
      <c r="AT194" s="163" t="s">
        <v>142</v>
      </c>
      <c r="AU194" s="163" t="s">
        <v>84</v>
      </c>
      <c r="AY194" s="14" t="s">
        <v>141</v>
      </c>
      <c r="BE194" s="164">
        <f t="shared" si="14"/>
        <v>0</v>
      </c>
      <c r="BF194" s="164">
        <f t="shared" si="15"/>
        <v>0</v>
      </c>
      <c r="BG194" s="164">
        <f t="shared" si="16"/>
        <v>0</v>
      </c>
      <c r="BH194" s="164">
        <f t="shared" si="17"/>
        <v>0</v>
      </c>
      <c r="BI194" s="164">
        <f t="shared" si="18"/>
        <v>0</v>
      </c>
      <c r="BJ194" s="14" t="s">
        <v>84</v>
      </c>
      <c r="BK194" s="164">
        <f t="shared" si="19"/>
        <v>0</v>
      </c>
      <c r="BL194" s="14" t="s">
        <v>146</v>
      </c>
      <c r="BM194" s="163" t="s">
        <v>1460</v>
      </c>
    </row>
    <row r="195" spans="1:65" s="2" customFormat="1" ht="16.5" customHeight="1">
      <c r="A195" s="29"/>
      <c r="B195" s="150"/>
      <c r="C195" s="151" t="s">
        <v>417</v>
      </c>
      <c r="D195" s="151" t="s">
        <v>142</v>
      </c>
      <c r="E195" s="152" t="s">
        <v>1461</v>
      </c>
      <c r="F195" s="153" t="s">
        <v>1459</v>
      </c>
      <c r="G195" s="154" t="s">
        <v>157</v>
      </c>
      <c r="H195" s="155">
        <v>1</v>
      </c>
      <c r="I195" s="156"/>
      <c r="J195" s="157">
        <f t="shared" si="10"/>
        <v>0</v>
      </c>
      <c r="K195" s="158"/>
      <c r="L195" s="30"/>
      <c r="M195" s="159" t="s">
        <v>1</v>
      </c>
      <c r="N195" s="160" t="s">
        <v>37</v>
      </c>
      <c r="O195" s="58"/>
      <c r="P195" s="161">
        <f t="shared" si="11"/>
        <v>0</v>
      </c>
      <c r="Q195" s="161">
        <v>0</v>
      </c>
      <c r="R195" s="161">
        <f t="shared" si="12"/>
        <v>0</v>
      </c>
      <c r="S195" s="161">
        <v>0</v>
      </c>
      <c r="T195" s="162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146</v>
      </c>
      <c r="AT195" s="163" t="s">
        <v>142</v>
      </c>
      <c r="AU195" s="163" t="s">
        <v>84</v>
      </c>
      <c r="AY195" s="14" t="s">
        <v>141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4" t="s">
        <v>84</v>
      </c>
      <c r="BK195" s="164">
        <f t="shared" si="19"/>
        <v>0</v>
      </c>
      <c r="BL195" s="14" t="s">
        <v>146</v>
      </c>
      <c r="BM195" s="163" t="s">
        <v>1462</v>
      </c>
    </row>
    <row r="196" spans="1:65" s="2" customFormat="1" ht="16.5" customHeight="1">
      <c r="A196" s="29"/>
      <c r="B196" s="150"/>
      <c r="C196" s="151" t="s">
        <v>421</v>
      </c>
      <c r="D196" s="151" t="s">
        <v>142</v>
      </c>
      <c r="E196" s="152" t="s">
        <v>1463</v>
      </c>
      <c r="F196" s="153" t="s">
        <v>1464</v>
      </c>
      <c r="G196" s="154" t="s">
        <v>157</v>
      </c>
      <c r="H196" s="155">
        <v>5</v>
      </c>
      <c r="I196" s="156"/>
      <c r="J196" s="157">
        <f t="shared" si="10"/>
        <v>0</v>
      </c>
      <c r="K196" s="158"/>
      <c r="L196" s="30"/>
      <c r="M196" s="159" t="s">
        <v>1</v>
      </c>
      <c r="N196" s="160" t="s">
        <v>37</v>
      </c>
      <c r="O196" s="58"/>
      <c r="P196" s="161">
        <f t="shared" si="11"/>
        <v>0</v>
      </c>
      <c r="Q196" s="161">
        <v>0</v>
      </c>
      <c r="R196" s="161">
        <f t="shared" si="12"/>
        <v>0</v>
      </c>
      <c r="S196" s="161">
        <v>0</v>
      </c>
      <c r="T196" s="162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146</v>
      </c>
      <c r="AT196" s="163" t="s">
        <v>142</v>
      </c>
      <c r="AU196" s="163" t="s">
        <v>84</v>
      </c>
      <c r="AY196" s="14" t="s">
        <v>141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4" t="s">
        <v>84</v>
      </c>
      <c r="BK196" s="164">
        <f t="shared" si="19"/>
        <v>0</v>
      </c>
      <c r="BL196" s="14" t="s">
        <v>146</v>
      </c>
      <c r="BM196" s="163" t="s">
        <v>1465</v>
      </c>
    </row>
    <row r="197" spans="1:65" s="2" customFormat="1" ht="16.5" customHeight="1">
      <c r="A197" s="29"/>
      <c r="B197" s="150"/>
      <c r="C197" s="151" t="s">
        <v>425</v>
      </c>
      <c r="D197" s="151" t="s">
        <v>142</v>
      </c>
      <c r="E197" s="152" t="s">
        <v>1466</v>
      </c>
      <c r="F197" s="153" t="s">
        <v>1467</v>
      </c>
      <c r="G197" s="154" t="s">
        <v>157</v>
      </c>
      <c r="H197" s="155">
        <v>2</v>
      </c>
      <c r="I197" s="156"/>
      <c r="J197" s="157">
        <f t="shared" si="10"/>
        <v>0</v>
      </c>
      <c r="K197" s="158"/>
      <c r="L197" s="30"/>
      <c r="M197" s="159" t="s">
        <v>1</v>
      </c>
      <c r="N197" s="160" t="s">
        <v>37</v>
      </c>
      <c r="O197" s="58"/>
      <c r="P197" s="161">
        <f t="shared" si="11"/>
        <v>0</v>
      </c>
      <c r="Q197" s="161">
        <v>0</v>
      </c>
      <c r="R197" s="161">
        <f t="shared" si="12"/>
        <v>0</v>
      </c>
      <c r="S197" s="161">
        <v>0</v>
      </c>
      <c r="T197" s="162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146</v>
      </c>
      <c r="AT197" s="163" t="s">
        <v>142</v>
      </c>
      <c r="AU197" s="163" t="s">
        <v>84</v>
      </c>
      <c r="AY197" s="14" t="s">
        <v>141</v>
      </c>
      <c r="BE197" s="164">
        <f t="shared" si="14"/>
        <v>0</v>
      </c>
      <c r="BF197" s="164">
        <f t="shared" si="15"/>
        <v>0</v>
      </c>
      <c r="BG197" s="164">
        <f t="shared" si="16"/>
        <v>0</v>
      </c>
      <c r="BH197" s="164">
        <f t="shared" si="17"/>
        <v>0</v>
      </c>
      <c r="BI197" s="164">
        <f t="shared" si="18"/>
        <v>0</v>
      </c>
      <c r="BJ197" s="14" t="s">
        <v>84</v>
      </c>
      <c r="BK197" s="164">
        <f t="shared" si="19"/>
        <v>0</v>
      </c>
      <c r="BL197" s="14" t="s">
        <v>146</v>
      </c>
      <c r="BM197" s="163" t="s">
        <v>1468</v>
      </c>
    </row>
    <row r="198" spans="1:65" s="12" customFormat="1" ht="22.9" customHeight="1">
      <c r="B198" s="139"/>
      <c r="D198" s="140" t="s">
        <v>70</v>
      </c>
      <c r="E198" s="165" t="s">
        <v>1469</v>
      </c>
      <c r="F198" s="165" t="s">
        <v>1470</v>
      </c>
      <c r="I198" s="142"/>
      <c r="J198" s="166">
        <f>BK198</f>
        <v>0</v>
      </c>
      <c r="L198" s="139"/>
      <c r="M198" s="144"/>
      <c r="N198" s="145"/>
      <c r="O198" s="145"/>
      <c r="P198" s="146">
        <f>SUM(P199:P202)</f>
        <v>0</v>
      </c>
      <c r="Q198" s="145"/>
      <c r="R198" s="146">
        <f>SUM(R199:R202)</f>
        <v>0</v>
      </c>
      <c r="S198" s="145"/>
      <c r="T198" s="147">
        <f>SUM(T199:T202)</f>
        <v>0</v>
      </c>
      <c r="AR198" s="140" t="s">
        <v>78</v>
      </c>
      <c r="AT198" s="148" t="s">
        <v>70</v>
      </c>
      <c r="AU198" s="148" t="s">
        <v>78</v>
      </c>
      <c r="AY198" s="140" t="s">
        <v>141</v>
      </c>
      <c r="BK198" s="149">
        <f>SUM(BK199:BK202)</f>
        <v>0</v>
      </c>
    </row>
    <row r="199" spans="1:65" s="2" customFormat="1" ht="16.5" customHeight="1">
      <c r="A199" s="29"/>
      <c r="B199" s="150"/>
      <c r="C199" s="151" t="s">
        <v>429</v>
      </c>
      <c r="D199" s="151" t="s">
        <v>142</v>
      </c>
      <c r="E199" s="152" t="s">
        <v>1471</v>
      </c>
      <c r="F199" s="153" t="s">
        <v>1472</v>
      </c>
      <c r="G199" s="154" t="s">
        <v>157</v>
      </c>
      <c r="H199" s="155">
        <v>1</v>
      </c>
      <c r="I199" s="156"/>
      <c r="J199" s="157">
        <f>ROUND(I199*H199,2)</f>
        <v>0</v>
      </c>
      <c r="K199" s="158"/>
      <c r="L199" s="30"/>
      <c r="M199" s="159" t="s">
        <v>1</v>
      </c>
      <c r="N199" s="160" t="s">
        <v>37</v>
      </c>
      <c r="O199" s="58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3" t="s">
        <v>146</v>
      </c>
      <c r="AT199" s="163" t="s">
        <v>142</v>
      </c>
      <c r="AU199" s="163" t="s">
        <v>84</v>
      </c>
      <c r="AY199" s="14" t="s">
        <v>141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4" t="s">
        <v>84</v>
      </c>
      <c r="BK199" s="164">
        <f>ROUND(I199*H199,2)</f>
        <v>0</v>
      </c>
      <c r="BL199" s="14" t="s">
        <v>146</v>
      </c>
      <c r="BM199" s="163" t="s">
        <v>1473</v>
      </c>
    </row>
    <row r="200" spans="1:65" s="2" customFormat="1" ht="16.5" customHeight="1">
      <c r="A200" s="29"/>
      <c r="B200" s="150"/>
      <c r="C200" s="151" t="s">
        <v>433</v>
      </c>
      <c r="D200" s="151" t="s">
        <v>142</v>
      </c>
      <c r="E200" s="152" t="s">
        <v>1474</v>
      </c>
      <c r="F200" s="153" t="s">
        <v>1475</v>
      </c>
      <c r="G200" s="154" t="s">
        <v>157</v>
      </c>
      <c r="H200" s="155">
        <v>1</v>
      </c>
      <c r="I200" s="156"/>
      <c r="J200" s="157">
        <f>ROUND(I200*H200,2)</f>
        <v>0</v>
      </c>
      <c r="K200" s="158"/>
      <c r="L200" s="30"/>
      <c r="M200" s="159" t="s">
        <v>1</v>
      </c>
      <c r="N200" s="160" t="s">
        <v>37</v>
      </c>
      <c r="O200" s="58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3" t="s">
        <v>146</v>
      </c>
      <c r="AT200" s="163" t="s">
        <v>142</v>
      </c>
      <c r="AU200" s="163" t="s">
        <v>84</v>
      </c>
      <c r="AY200" s="14" t="s">
        <v>141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4" t="s">
        <v>84</v>
      </c>
      <c r="BK200" s="164">
        <f>ROUND(I200*H200,2)</f>
        <v>0</v>
      </c>
      <c r="BL200" s="14" t="s">
        <v>146</v>
      </c>
      <c r="BM200" s="163" t="s">
        <v>1476</v>
      </c>
    </row>
    <row r="201" spans="1:65" s="2" customFormat="1" ht="16.5" customHeight="1">
      <c r="A201" s="29"/>
      <c r="B201" s="150"/>
      <c r="C201" s="151" t="s">
        <v>437</v>
      </c>
      <c r="D201" s="151" t="s">
        <v>142</v>
      </c>
      <c r="E201" s="152" t="s">
        <v>1477</v>
      </c>
      <c r="F201" s="153" t="s">
        <v>1478</v>
      </c>
      <c r="G201" s="154" t="s">
        <v>157</v>
      </c>
      <c r="H201" s="155">
        <v>1</v>
      </c>
      <c r="I201" s="156"/>
      <c r="J201" s="157">
        <f>ROUND(I201*H201,2)</f>
        <v>0</v>
      </c>
      <c r="K201" s="158"/>
      <c r="L201" s="30"/>
      <c r="M201" s="159" t="s">
        <v>1</v>
      </c>
      <c r="N201" s="160" t="s">
        <v>37</v>
      </c>
      <c r="O201" s="58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146</v>
      </c>
      <c r="AT201" s="163" t="s">
        <v>142</v>
      </c>
      <c r="AU201" s="163" t="s">
        <v>84</v>
      </c>
      <c r="AY201" s="14" t="s">
        <v>141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4" t="s">
        <v>84</v>
      </c>
      <c r="BK201" s="164">
        <f>ROUND(I201*H201,2)</f>
        <v>0</v>
      </c>
      <c r="BL201" s="14" t="s">
        <v>146</v>
      </c>
      <c r="BM201" s="163" t="s">
        <v>1479</v>
      </c>
    </row>
    <row r="202" spans="1:65" s="2" customFormat="1" ht="16.5" customHeight="1">
      <c r="A202" s="29"/>
      <c r="B202" s="150"/>
      <c r="C202" s="151" t="s">
        <v>441</v>
      </c>
      <c r="D202" s="151" t="s">
        <v>142</v>
      </c>
      <c r="E202" s="152" t="s">
        <v>1480</v>
      </c>
      <c r="F202" s="153" t="s">
        <v>1481</v>
      </c>
      <c r="G202" s="154" t="s">
        <v>157</v>
      </c>
      <c r="H202" s="155">
        <v>2</v>
      </c>
      <c r="I202" s="156"/>
      <c r="J202" s="157">
        <f>ROUND(I202*H202,2)</f>
        <v>0</v>
      </c>
      <c r="K202" s="158"/>
      <c r="L202" s="30"/>
      <c r="M202" s="159" t="s">
        <v>1</v>
      </c>
      <c r="N202" s="160" t="s">
        <v>37</v>
      </c>
      <c r="O202" s="58"/>
      <c r="P202" s="161">
        <f>O202*H202</f>
        <v>0</v>
      </c>
      <c r="Q202" s="161">
        <v>0</v>
      </c>
      <c r="R202" s="161">
        <f>Q202*H202</f>
        <v>0</v>
      </c>
      <c r="S202" s="161">
        <v>0</v>
      </c>
      <c r="T202" s="16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146</v>
      </c>
      <c r="AT202" s="163" t="s">
        <v>142</v>
      </c>
      <c r="AU202" s="163" t="s">
        <v>84</v>
      </c>
      <c r="AY202" s="14" t="s">
        <v>141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4" t="s">
        <v>84</v>
      </c>
      <c r="BK202" s="164">
        <f>ROUND(I202*H202,2)</f>
        <v>0</v>
      </c>
      <c r="BL202" s="14" t="s">
        <v>146</v>
      </c>
      <c r="BM202" s="163" t="s">
        <v>1482</v>
      </c>
    </row>
    <row r="203" spans="1:65" s="12" customFormat="1" ht="22.9" customHeight="1">
      <c r="B203" s="139"/>
      <c r="D203" s="140" t="s">
        <v>70</v>
      </c>
      <c r="E203" s="165" t="s">
        <v>1483</v>
      </c>
      <c r="F203" s="165" t="s">
        <v>1484</v>
      </c>
      <c r="I203" s="142"/>
      <c r="J203" s="166">
        <f>BK203</f>
        <v>0</v>
      </c>
      <c r="L203" s="139"/>
      <c r="M203" s="144"/>
      <c r="N203" s="145"/>
      <c r="O203" s="145"/>
      <c r="P203" s="146">
        <f>P204</f>
        <v>0</v>
      </c>
      <c r="Q203" s="145"/>
      <c r="R203" s="146">
        <f>R204</f>
        <v>0</v>
      </c>
      <c r="S203" s="145"/>
      <c r="T203" s="147">
        <f>T204</f>
        <v>0</v>
      </c>
      <c r="AR203" s="140" t="s">
        <v>78</v>
      </c>
      <c r="AT203" s="148" t="s">
        <v>70</v>
      </c>
      <c r="AU203" s="148" t="s">
        <v>78</v>
      </c>
      <c r="AY203" s="140" t="s">
        <v>141</v>
      </c>
      <c r="BK203" s="149">
        <f>BK204</f>
        <v>0</v>
      </c>
    </row>
    <row r="204" spans="1:65" s="2" customFormat="1" ht="16.5" customHeight="1">
      <c r="A204" s="29"/>
      <c r="B204" s="150"/>
      <c r="C204" s="151" t="s">
        <v>445</v>
      </c>
      <c r="D204" s="151" t="s">
        <v>142</v>
      </c>
      <c r="E204" s="152" t="s">
        <v>1485</v>
      </c>
      <c r="F204" s="153" t="s">
        <v>1486</v>
      </c>
      <c r="G204" s="154" t="s">
        <v>157</v>
      </c>
      <c r="H204" s="155">
        <v>1</v>
      </c>
      <c r="I204" s="156"/>
      <c r="J204" s="157">
        <f>ROUND(I204*H204,2)</f>
        <v>0</v>
      </c>
      <c r="K204" s="158"/>
      <c r="L204" s="30"/>
      <c r="M204" s="159" t="s">
        <v>1</v>
      </c>
      <c r="N204" s="160" t="s">
        <v>37</v>
      </c>
      <c r="O204" s="58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3" t="s">
        <v>146</v>
      </c>
      <c r="AT204" s="163" t="s">
        <v>142</v>
      </c>
      <c r="AU204" s="163" t="s">
        <v>84</v>
      </c>
      <c r="AY204" s="14" t="s">
        <v>141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4" t="s">
        <v>84</v>
      </c>
      <c r="BK204" s="164">
        <f>ROUND(I204*H204,2)</f>
        <v>0</v>
      </c>
      <c r="BL204" s="14" t="s">
        <v>146</v>
      </c>
      <c r="BM204" s="163" t="s">
        <v>1487</v>
      </c>
    </row>
    <row r="205" spans="1:65" s="12" customFormat="1" ht="25.9" customHeight="1">
      <c r="B205" s="139"/>
      <c r="D205" s="140" t="s">
        <v>70</v>
      </c>
      <c r="E205" s="141" t="s">
        <v>1488</v>
      </c>
      <c r="F205" s="141" t="s">
        <v>1</v>
      </c>
      <c r="I205" s="142"/>
      <c r="J205" s="143">
        <f>BK205</f>
        <v>0</v>
      </c>
      <c r="L205" s="139"/>
      <c r="M205" s="144"/>
      <c r="N205" s="145"/>
      <c r="O205" s="145"/>
      <c r="P205" s="146">
        <f>SUM(P206:P211)</f>
        <v>0</v>
      </c>
      <c r="Q205" s="145"/>
      <c r="R205" s="146">
        <f>SUM(R206:R211)</f>
        <v>0</v>
      </c>
      <c r="S205" s="145"/>
      <c r="T205" s="147">
        <f>SUM(T206:T211)</f>
        <v>0</v>
      </c>
      <c r="AR205" s="140" t="s">
        <v>78</v>
      </c>
      <c r="AT205" s="148" t="s">
        <v>70</v>
      </c>
      <c r="AU205" s="148" t="s">
        <v>71</v>
      </c>
      <c r="AY205" s="140" t="s">
        <v>141</v>
      </c>
      <c r="BK205" s="149">
        <f>SUM(BK206:BK211)</f>
        <v>0</v>
      </c>
    </row>
    <row r="206" spans="1:65" s="2" customFormat="1" ht="16.5" customHeight="1">
      <c r="A206" s="29"/>
      <c r="B206" s="150"/>
      <c r="C206" s="151" t="s">
        <v>449</v>
      </c>
      <c r="D206" s="151" t="s">
        <v>142</v>
      </c>
      <c r="E206" s="152" t="s">
        <v>1489</v>
      </c>
      <c r="F206" s="153" t="s">
        <v>1490</v>
      </c>
      <c r="G206" s="154" t="s">
        <v>472</v>
      </c>
      <c r="H206" s="178"/>
      <c r="I206" s="156"/>
      <c r="J206" s="157">
        <f t="shared" ref="J206:J211" si="20">ROUND(I206*H206,2)</f>
        <v>0</v>
      </c>
      <c r="K206" s="158"/>
      <c r="L206" s="30"/>
      <c r="M206" s="159" t="s">
        <v>1</v>
      </c>
      <c r="N206" s="160" t="s">
        <v>37</v>
      </c>
      <c r="O206" s="58"/>
      <c r="P206" s="161">
        <f t="shared" ref="P206:P211" si="21">O206*H206</f>
        <v>0</v>
      </c>
      <c r="Q206" s="161">
        <v>0</v>
      </c>
      <c r="R206" s="161">
        <f t="shared" ref="R206:R211" si="22">Q206*H206</f>
        <v>0</v>
      </c>
      <c r="S206" s="161">
        <v>0</v>
      </c>
      <c r="T206" s="162">
        <f t="shared" ref="T206:T211" si="23"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3" t="s">
        <v>146</v>
      </c>
      <c r="AT206" s="163" t="s">
        <v>142</v>
      </c>
      <c r="AU206" s="163" t="s">
        <v>78</v>
      </c>
      <c r="AY206" s="14" t="s">
        <v>141</v>
      </c>
      <c r="BE206" s="164">
        <f t="shared" ref="BE206:BE211" si="24">IF(N206="základná",J206,0)</f>
        <v>0</v>
      </c>
      <c r="BF206" s="164">
        <f t="shared" ref="BF206:BF211" si="25">IF(N206="znížená",J206,0)</f>
        <v>0</v>
      </c>
      <c r="BG206" s="164">
        <f t="shared" ref="BG206:BG211" si="26">IF(N206="zákl. prenesená",J206,0)</f>
        <v>0</v>
      </c>
      <c r="BH206" s="164">
        <f t="shared" ref="BH206:BH211" si="27">IF(N206="zníž. prenesená",J206,0)</f>
        <v>0</v>
      </c>
      <c r="BI206" s="164">
        <f t="shared" ref="BI206:BI211" si="28">IF(N206="nulová",J206,0)</f>
        <v>0</v>
      </c>
      <c r="BJ206" s="14" t="s">
        <v>84</v>
      </c>
      <c r="BK206" s="164">
        <f t="shared" ref="BK206:BK211" si="29">ROUND(I206*H206,2)</f>
        <v>0</v>
      </c>
      <c r="BL206" s="14" t="s">
        <v>146</v>
      </c>
      <c r="BM206" s="163" t="s">
        <v>1491</v>
      </c>
    </row>
    <row r="207" spans="1:65" s="2" customFormat="1" ht="16.5" customHeight="1">
      <c r="A207" s="29"/>
      <c r="B207" s="150"/>
      <c r="C207" s="151" t="s">
        <v>453</v>
      </c>
      <c r="D207" s="151" t="s">
        <v>142</v>
      </c>
      <c r="E207" s="152" t="s">
        <v>1492</v>
      </c>
      <c r="F207" s="153" t="s">
        <v>1493</v>
      </c>
      <c r="G207" s="154" t="s">
        <v>472</v>
      </c>
      <c r="H207" s="178"/>
      <c r="I207" s="156"/>
      <c r="J207" s="157">
        <f t="shared" si="20"/>
        <v>0</v>
      </c>
      <c r="K207" s="158"/>
      <c r="L207" s="30"/>
      <c r="M207" s="159" t="s">
        <v>1</v>
      </c>
      <c r="N207" s="160" t="s">
        <v>37</v>
      </c>
      <c r="O207" s="58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3" t="s">
        <v>146</v>
      </c>
      <c r="AT207" s="163" t="s">
        <v>142</v>
      </c>
      <c r="AU207" s="163" t="s">
        <v>78</v>
      </c>
      <c r="AY207" s="14" t="s">
        <v>141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4" t="s">
        <v>84</v>
      </c>
      <c r="BK207" s="164">
        <f t="shared" si="29"/>
        <v>0</v>
      </c>
      <c r="BL207" s="14" t="s">
        <v>146</v>
      </c>
      <c r="BM207" s="163" t="s">
        <v>1494</v>
      </c>
    </row>
    <row r="208" spans="1:65" s="2" customFormat="1" ht="16.5" customHeight="1">
      <c r="A208" s="29"/>
      <c r="B208" s="150"/>
      <c r="C208" s="151" t="s">
        <v>457</v>
      </c>
      <c r="D208" s="151" t="s">
        <v>142</v>
      </c>
      <c r="E208" s="152" t="s">
        <v>1495</v>
      </c>
      <c r="F208" s="153" t="s">
        <v>1496</v>
      </c>
      <c r="G208" s="154" t="s">
        <v>472</v>
      </c>
      <c r="H208" s="178"/>
      <c r="I208" s="156"/>
      <c r="J208" s="157">
        <f t="shared" si="20"/>
        <v>0</v>
      </c>
      <c r="K208" s="158"/>
      <c r="L208" s="30"/>
      <c r="M208" s="159" t="s">
        <v>1</v>
      </c>
      <c r="N208" s="160" t="s">
        <v>37</v>
      </c>
      <c r="O208" s="58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146</v>
      </c>
      <c r="AT208" s="163" t="s">
        <v>142</v>
      </c>
      <c r="AU208" s="163" t="s">
        <v>78</v>
      </c>
      <c r="AY208" s="14" t="s">
        <v>141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4" t="s">
        <v>84</v>
      </c>
      <c r="BK208" s="164">
        <f t="shared" si="29"/>
        <v>0</v>
      </c>
      <c r="BL208" s="14" t="s">
        <v>146</v>
      </c>
      <c r="BM208" s="163" t="s">
        <v>1497</v>
      </c>
    </row>
    <row r="209" spans="1:65" s="2" customFormat="1" ht="16.5" customHeight="1">
      <c r="A209" s="29"/>
      <c r="B209" s="150"/>
      <c r="C209" s="151" t="s">
        <v>461</v>
      </c>
      <c r="D209" s="151" t="s">
        <v>142</v>
      </c>
      <c r="E209" s="152" t="s">
        <v>1498</v>
      </c>
      <c r="F209" s="153" t="s">
        <v>1499</v>
      </c>
      <c r="G209" s="154" t="s">
        <v>332</v>
      </c>
      <c r="H209" s="155">
        <v>1</v>
      </c>
      <c r="I209" s="156"/>
      <c r="J209" s="157">
        <f t="shared" si="20"/>
        <v>0</v>
      </c>
      <c r="K209" s="158"/>
      <c r="L209" s="30"/>
      <c r="M209" s="159" t="s">
        <v>1</v>
      </c>
      <c r="N209" s="160" t="s">
        <v>37</v>
      </c>
      <c r="O209" s="58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146</v>
      </c>
      <c r="AT209" s="163" t="s">
        <v>142</v>
      </c>
      <c r="AU209" s="163" t="s">
        <v>78</v>
      </c>
      <c r="AY209" s="14" t="s">
        <v>141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4" t="s">
        <v>84</v>
      </c>
      <c r="BK209" s="164">
        <f t="shared" si="29"/>
        <v>0</v>
      </c>
      <c r="BL209" s="14" t="s">
        <v>146</v>
      </c>
      <c r="BM209" s="163" t="s">
        <v>1500</v>
      </c>
    </row>
    <row r="210" spans="1:65" s="2" customFormat="1" ht="16.5" customHeight="1">
      <c r="A210" s="29"/>
      <c r="B210" s="150"/>
      <c r="C210" s="151" t="s">
        <v>465</v>
      </c>
      <c r="D210" s="151" t="s">
        <v>142</v>
      </c>
      <c r="E210" s="152" t="s">
        <v>1501</v>
      </c>
      <c r="F210" s="153" t="s">
        <v>1502</v>
      </c>
      <c r="G210" s="154" t="s">
        <v>287</v>
      </c>
      <c r="H210" s="155">
        <v>20</v>
      </c>
      <c r="I210" s="156"/>
      <c r="J210" s="157">
        <f t="shared" si="20"/>
        <v>0</v>
      </c>
      <c r="K210" s="158"/>
      <c r="L210" s="30"/>
      <c r="M210" s="159" t="s">
        <v>1</v>
      </c>
      <c r="N210" s="160" t="s">
        <v>37</v>
      </c>
      <c r="O210" s="58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146</v>
      </c>
      <c r="AT210" s="163" t="s">
        <v>142</v>
      </c>
      <c r="AU210" s="163" t="s">
        <v>78</v>
      </c>
      <c r="AY210" s="14" t="s">
        <v>141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4" t="s">
        <v>84</v>
      </c>
      <c r="BK210" s="164">
        <f t="shared" si="29"/>
        <v>0</v>
      </c>
      <c r="BL210" s="14" t="s">
        <v>146</v>
      </c>
      <c r="BM210" s="163" t="s">
        <v>1503</v>
      </c>
    </row>
    <row r="211" spans="1:65" s="2" customFormat="1" ht="16.5" customHeight="1">
      <c r="A211" s="29"/>
      <c r="B211" s="150"/>
      <c r="C211" s="151" t="s">
        <v>469</v>
      </c>
      <c r="D211" s="151" t="s">
        <v>142</v>
      </c>
      <c r="E211" s="152" t="s">
        <v>1504</v>
      </c>
      <c r="F211" s="153" t="s">
        <v>1505</v>
      </c>
      <c r="G211" s="154" t="s">
        <v>1450</v>
      </c>
      <c r="H211" s="155">
        <v>1</v>
      </c>
      <c r="I211" s="156"/>
      <c r="J211" s="157">
        <f t="shared" si="20"/>
        <v>0</v>
      </c>
      <c r="K211" s="158"/>
      <c r="L211" s="30"/>
      <c r="M211" s="159" t="s">
        <v>1</v>
      </c>
      <c r="N211" s="160" t="s">
        <v>37</v>
      </c>
      <c r="O211" s="58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3" t="s">
        <v>146</v>
      </c>
      <c r="AT211" s="163" t="s">
        <v>142</v>
      </c>
      <c r="AU211" s="163" t="s">
        <v>78</v>
      </c>
      <c r="AY211" s="14" t="s">
        <v>141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4" t="s">
        <v>84</v>
      </c>
      <c r="BK211" s="164">
        <f t="shared" si="29"/>
        <v>0</v>
      </c>
      <c r="BL211" s="14" t="s">
        <v>146</v>
      </c>
      <c r="BM211" s="163" t="s">
        <v>1506</v>
      </c>
    </row>
    <row r="212" spans="1:65" s="12" customFormat="1" ht="25.9" customHeight="1">
      <c r="B212" s="139"/>
      <c r="D212" s="140" t="s">
        <v>70</v>
      </c>
      <c r="E212" s="141" t="s">
        <v>1507</v>
      </c>
      <c r="F212" s="141" t="s">
        <v>1508</v>
      </c>
      <c r="I212" s="142"/>
      <c r="J212" s="143">
        <f>BK212</f>
        <v>0</v>
      </c>
      <c r="L212" s="139"/>
      <c r="M212" s="144"/>
      <c r="N212" s="145"/>
      <c r="O212" s="145"/>
      <c r="P212" s="146">
        <f>P213</f>
        <v>0</v>
      </c>
      <c r="Q212" s="145"/>
      <c r="R212" s="146">
        <f>R213</f>
        <v>0</v>
      </c>
      <c r="S212" s="145"/>
      <c r="T212" s="147">
        <f>T213</f>
        <v>0</v>
      </c>
      <c r="AR212" s="140" t="s">
        <v>78</v>
      </c>
      <c r="AT212" s="148" t="s">
        <v>70</v>
      </c>
      <c r="AU212" s="148" t="s">
        <v>71</v>
      </c>
      <c r="AY212" s="140" t="s">
        <v>141</v>
      </c>
      <c r="BK212" s="149">
        <f>BK213</f>
        <v>0</v>
      </c>
    </row>
    <row r="213" spans="1:65" s="2" customFormat="1" ht="16.5" customHeight="1">
      <c r="A213" s="29"/>
      <c r="B213" s="150"/>
      <c r="C213" s="151" t="s">
        <v>476</v>
      </c>
      <c r="D213" s="151" t="s">
        <v>142</v>
      </c>
      <c r="E213" s="152" t="s">
        <v>1509</v>
      </c>
      <c r="F213" s="153" t="s">
        <v>1510</v>
      </c>
      <c r="G213" s="154" t="s">
        <v>472</v>
      </c>
      <c r="H213" s="178"/>
      <c r="I213" s="156"/>
      <c r="J213" s="157">
        <f>ROUND(I213*H213,2)</f>
        <v>0</v>
      </c>
      <c r="K213" s="158"/>
      <c r="L213" s="30"/>
      <c r="M213" s="179" t="s">
        <v>1</v>
      </c>
      <c r="N213" s="180" t="s">
        <v>37</v>
      </c>
      <c r="O213" s="181"/>
      <c r="P213" s="182">
        <f>O213*H213</f>
        <v>0</v>
      </c>
      <c r="Q213" s="182">
        <v>0</v>
      </c>
      <c r="R213" s="182">
        <f>Q213*H213</f>
        <v>0</v>
      </c>
      <c r="S213" s="182">
        <v>0</v>
      </c>
      <c r="T213" s="18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146</v>
      </c>
      <c r="AT213" s="163" t="s">
        <v>142</v>
      </c>
      <c r="AU213" s="163" t="s">
        <v>78</v>
      </c>
      <c r="AY213" s="14" t="s">
        <v>141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4" t="s">
        <v>84</v>
      </c>
      <c r="BK213" s="164">
        <f>ROUND(I213*H213,2)</f>
        <v>0</v>
      </c>
      <c r="BL213" s="14" t="s">
        <v>146</v>
      </c>
      <c r="BM213" s="163" t="s">
        <v>1511</v>
      </c>
    </row>
    <row r="214" spans="1:65" s="2" customFormat="1" ht="6.95" customHeight="1">
      <c r="A214" s="29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25:K21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>
      <selection activeCell="J14" sqref="J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1" customFormat="1" ht="12" customHeight="1">
      <c r="B8" s="17"/>
      <c r="D8" s="24" t="s">
        <v>107</v>
      </c>
      <c r="L8" s="17"/>
    </row>
    <row r="9" spans="1:46" s="2" customFormat="1" ht="16.5" customHeight="1">
      <c r="A9" s="29"/>
      <c r="B9" s="30"/>
      <c r="C9" s="29"/>
      <c r="D9" s="29"/>
      <c r="E9" s="231" t="s">
        <v>108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109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9" t="s">
        <v>1512</v>
      </c>
      <c r="F11" s="230"/>
      <c r="G11" s="230"/>
      <c r="H11" s="23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2629</v>
      </c>
      <c r="E16" s="29"/>
      <c r="F16" s="29"/>
      <c r="G16" s="29"/>
      <c r="H16" s="29"/>
      <c r="I16" s="24" t="s">
        <v>22</v>
      </c>
      <c r="J16" s="22" t="str">
        <f>IF('Rekapitulácia stavby'!AN10="","",'Rekapitulácia stavby'!AN10)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24" t="s">
        <v>24</v>
      </c>
      <c r="J17" s="22" t="str">
        <f>IF('Rekapitulácia stavby'!AN11="","",'Rekapitulácia stavby'!AN11)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3" t="str">
        <f>'Rekapitulácia stavby'!E14</f>
        <v>Vyplň údaj</v>
      </c>
      <c r="F20" s="225"/>
      <c r="G20" s="225"/>
      <c r="H20" s="22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2630</v>
      </c>
      <c r="E22" s="29"/>
      <c r="F22" s="29"/>
      <c r="G22" s="29"/>
      <c r="H22" s="29"/>
      <c r="I22" s="24" t="s">
        <v>22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24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29</v>
      </c>
      <c r="E25" s="29"/>
      <c r="F25" s="29"/>
      <c r="G25" s="29"/>
      <c r="H25" s="29"/>
      <c r="I25" s="24" t="s">
        <v>22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24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30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9" t="s">
        <v>1</v>
      </c>
      <c r="F29" s="229"/>
      <c r="G29" s="229"/>
      <c r="H29" s="22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31</v>
      </c>
      <c r="E32" s="29"/>
      <c r="F32" s="29"/>
      <c r="G32" s="29"/>
      <c r="H32" s="29"/>
      <c r="I32" s="29"/>
      <c r="J32" s="71">
        <f>ROUND(J127,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33</v>
      </c>
      <c r="G34" s="29"/>
      <c r="H34" s="29"/>
      <c r="I34" s="33" t="s">
        <v>32</v>
      </c>
      <c r="J34" s="33" t="s">
        <v>34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35</v>
      </c>
      <c r="E35" s="35" t="s">
        <v>36</v>
      </c>
      <c r="F35" s="104">
        <f>ROUND((SUM(BE127:BE160)),  2)</f>
        <v>0</v>
      </c>
      <c r="G35" s="105"/>
      <c r="H35" s="105"/>
      <c r="I35" s="106">
        <v>0.2</v>
      </c>
      <c r="J35" s="104">
        <f>ROUND(((SUM(BE127:BE160))*I35),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37</v>
      </c>
      <c r="F36" s="104">
        <f>ROUND((SUM(BF127:BF160)),  2)</f>
        <v>0</v>
      </c>
      <c r="G36" s="105"/>
      <c r="H36" s="105"/>
      <c r="I36" s="106">
        <v>0.2</v>
      </c>
      <c r="J36" s="104">
        <f>ROUND(((SUM(BF127:BF160))*I36),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38</v>
      </c>
      <c r="F37" s="107">
        <f>ROUND((SUM(BG127:BG160)),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39</v>
      </c>
      <c r="F38" s="107">
        <f>ROUND((SUM(BH127:BH160)),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40</v>
      </c>
      <c r="F39" s="104">
        <f>ROUND((SUM(BI127:BI160)),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41</v>
      </c>
      <c r="E41" s="60"/>
      <c r="F41" s="60"/>
      <c r="G41" s="111" t="s">
        <v>42</v>
      </c>
      <c r="H41" s="112" t="s">
        <v>43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107</v>
      </c>
      <c r="L86" s="17"/>
    </row>
    <row r="87" spans="1:31" s="2" customFormat="1" ht="16.5" hidden="1" customHeight="1">
      <c r="A87" s="29"/>
      <c r="B87" s="30"/>
      <c r="C87" s="29"/>
      <c r="D87" s="29"/>
      <c r="E87" s="231" t="s">
        <v>108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109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09" t="str">
        <f>E11</f>
        <v>PS01.3 - Vnútorný rozvod plynu</v>
      </c>
      <c r="F89" s="230"/>
      <c r="G89" s="230"/>
      <c r="H89" s="23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18</v>
      </c>
      <c r="D91" s="29"/>
      <c r="E91" s="29"/>
      <c r="F91" s="22" t="str">
        <f>F14</f>
        <v>SNP3, 953 42 Zlaté Moravce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21</v>
      </c>
      <c r="D93" s="29"/>
      <c r="E93" s="29"/>
      <c r="F93" s="22" t="str">
        <f>E17</f>
        <v xml:space="preserve"> </v>
      </c>
      <c r="G93" s="29"/>
      <c r="H93" s="29"/>
      <c r="I93" s="24" t="s">
        <v>27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29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112</v>
      </c>
      <c r="D96" s="109"/>
      <c r="E96" s="109"/>
      <c r="F96" s="109"/>
      <c r="G96" s="109"/>
      <c r="H96" s="109"/>
      <c r="I96" s="109"/>
      <c r="J96" s="118" t="s">
        <v>113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114</v>
      </c>
      <c r="D98" s="29"/>
      <c r="E98" s="29"/>
      <c r="F98" s="29"/>
      <c r="G98" s="29"/>
      <c r="H98" s="29"/>
      <c r="I98" s="29"/>
      <c r="J98" s="71">
        <f>J127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115</v>
      </c>
    </row>
    <row r="99" spans="1:47" s="9" customFormat="1" ht="24.95" hidden="1" customHeight="1">
      <c r="B99" s="120"/>
      <c r="D99" s="121" t="s">
        <v>127</v>
      </c>
      <c r="E99" s="122"/>
      <c r="F99" s="122"/>
      <c r="G99" s="122"/>
      <c r="H99" s="122"/>
      <c r="I99" s="122"/>
      <c r="J99" s="123">
        <f>J128</f>
        <v>0</v>
      </c>
      <c r="L99" s="120"/>
    </row>
    <row r="100" spans="1:47" s="9" customFormat="1" ht="24.95" hidden="1" customHeight="1">
      <c r="B100" s="120"/>
      <c r="D100" s="121" t="s">
        <v>1513</v>
      </c>
      <c r="E100" s="122"/>
      <c r="F100" s="122"/>
      <c r="G100" s="122"/>
      <c r="H100" s="122"/>
      <c r="I100" s="122"/>
      <c r="J100" s="123">
        <f>J132</f>
        <v>0</v>
      </c>
      <c r="L100" s="120"/>
    </row>
    <row r="101" spans="1:47" s="10" customFormat="1" ht="19.899999999999999" hidden="1" customHeight="1">
      <c r="B101" s="124"/>
      <c r="D101" s="125" t="s">
        <v>1514</v>
      </c>
      <c r="E101" s="126"/>
      <c r="F101" s="126"/>
      <c r="G101" s="126"/>
      <c r="H101" s="126"/>
      <c r="I101" s="126"/>
      <c r="J101" s="127">
        <f>J133</f>
        <v>0</v>
      </c>
      <c r="L101" s="124"/>
    </row>
    <row r="102" spans="1:47" s="10" customFormat="1" ht="19.899999999999999" hidden="1" customHeight="1">
      <c r="B102" s="124"/>
      <c r="D102" s="125" t="s">
        <v>125</v>
      </c>
      <c r="E102" s="126"/>
      <c r="F102" s="126"/>
      <c r="G102" s="126"/>
      <c r="H102" s="126"/>
      <c r="I102" s="126"/>
      <c r="J102" s="127">
        <f>J151</f>
        <v>0</v>
      </c>
      <c r="L102" s="124"/>
    </row>
    <row r="103" spans="1:47" s="10" customFormat="1" ht="19.899999999999999" hidden="1" customHeight="1">
      <c r="B103" s="124"/>
      <c r="D103" s="125" t="s">
        <v>126</v>
      </c>
      <c r="E103" s="126"/>
      <c r="F103" s="126"/>
      <c r="G103" s="126"/>
      <c r="H103" s="126"/>
      <c r="I103" s="126"/>
      <c r="J103" s="127">
        <f>J155</f>
        <v>0</v>
      </c>
      <c r="L103" s="124"/>
    </row>
    <row r="104" spans="1:47" s="9" customFormat="1" ht="24.95" hidden="1" customHeight="1">
      <c r="B104" s="120"/>
      <c r="D104" s="121" t="s">
        <v>1515</v>
      </c>
      <c r="E104" s="122"/>
      <c r="F104" s="122"/>
      <c r="G104" s="122"/>
      <c r="H104" s="122"/>
      <c r="I104" s="122"/>
      <c r="J104" s="123">
        <f>J157</f>
        <v>0</v>
      </c>
      <c r="L104" s="120"/>
    </row>
    <row r="105" spans="1:47" s="10" customFormat="1" ht="19.899999999999999" hidden="1" customHeight="1">
      <c r="B105" s="124"/>
      <c r="D105" s="125" t="s">
        <v>1516</v>
      </c>
      <c r="E105" s="126"/>
      <c r="F105" s="126"/>
      <c r="G105" s="126"/>
      <c r="H105" s="126"/>
      <c r="I105" s="126"/>
      <c r="J105" s="127">
        <f>J158</f>
        <v>0</v>
      </c>
      <c r="L105" s="124"/>
    </row>
    <row r="106" spans="1:47" s="2" customFormat="1" ht="21.75" hidden="1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6.95" hidden="1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hidden="1"/>
    <row r="109" spans="1:47" hidden="1"/>
    <row r="110" spans="1:47" hidden="1"/>
    <row r="111" spans="1:47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4.95" customHeight="1">
      <c r="A112" s="29"/>
      <c r="B112" s="30"/>
      <c r="C112" s="18" t="s">
        <v>128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6.5" customHeight="1">
      <c r="A115" s="29"/>
      <c r="B115" s="30"/>
      <c r="C115" s="29"/>
      <c r="D115" s="29"/>
      <c r="E115" s="231" t="str">
        <f>E7</f>
        <v>Rekonštrukcia tepelného hospodárstva -  Gymnázium Janka Kráľa Zlaté Moravce</v>
      </c>
      <c r="F115" s="232"/>
      <c r="G115" s="232"/>
      <c r="H115" s="23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17"/>
      <c r="C116" s="24" t="s">
        <v>107</v>
      </c>
      <c r="L116" s="17"/>
    </row>
    <row r="117" spans="1:63" s="2" customFormat="1" ht="16.5" customHeight="1">
      <c r="A117" s="29"/>
      <c r="B117" s="30"/>
      <c r="C117" s="29"/>
      <c r="D117" s="29"/>
      <c r="E117" s="231" t="s">
        <v>108</v>
      </c>
      <c r="F117" s="230"/>
      <c r="G117" s="230"/>
      <c r="H117" s="230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109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09" t="str">
        <f>E11</f>
        <v>PS01.3 - Vnútorný rozvod plynu</v>
      </c>
      <c r="F119" s="230"/>
      <c r="G119" s="230"/>
      <c r="H119" s="230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F14</f>
        <v>SNP3, 953 42 Zlaté Moravce</v>
      </c>
      <c r="G121" s="29"/>
      <c r="H121" s="29"/>
      <c r="I121" s="24" t="s">
        <v>20</v>
      </c>
      <c r="J121" s="55" t="str">
        <f>IF(J14="","",J14)</f>
        <v/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21</v>
      </c>
      <c r="D123" s="29"/>
      <c r="E123" s="29"/>
      <c r="F123" s="22" t="str">
        <f>E17</f>
        <v xml:space="preserve"> </v>
      </c>
      <c r="G123" s="29"/>
      <c r="H123" s="29"/>
      <c r="I123" s="24" t="s">
        <v>27</v>
      </c>
      <c r="J123" s="27" t="str">
        <f>E23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25</v>
      </c>
      <c r="D124" s="29"/>
      <c r="E124" s="29"/>
      <c r="F124" s="22" t="str">
        <f>IF(E20="","",E20)</f>
        <v>Vyplň údaj</v>
      </c>
      <c r="G124" s="29"/>
      <c r="H124" s="29"/>
      <c r="I124" s="24" t="s">
        <v>29</v>
      </c>
      <c r="J124" s="27" t="str">
        <f>E26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8"/>
      <c r="B126" s="129"/>
      <c r="C126" s="130" t="s">
        <v>129</v>
      </c>
      <c r="D126" s="131" t="s">
        <v>56</v>
      </c>
      <c r="E126" s="131" t="s">
        <v>52</v>
      </c>
      <c r="F126" s="131" t="s">
        <v>53</v>
      </c>
      <c r="G126" s="131" t="s">
        <v>130</v>
      </c>
      <c r="H126" s="131" t="s">
        <v>131</v>
      </c>
      <c r="I126" s="131" t="s">
        <v>132</v>
      </c>
      <c r="J126" s="132" t="s">
        <v>113</v>
      </c>
      <c r="K126" s="133" t="s">
        <v>133</v>
      </c>
      <c r="L126" s="134"/>
      <c r="M126" s="62" t="s">
        <v>1</v>
      </c>
      <c r="N126" s="63" t="s">
        <v>35</v>
      </c>
      <c r="O126" s="63" t="s">
        <v>134</v>
      </c>
      <c r="P126" s="63" t="s">
        <v>135</v>
      </c>
      <c r="Q126" s="63" t="s">
        <v>136</v>
      </c>
      <c r="R126" s="63" t="s">
        <v>137</v>
      </c>
      <c r="S126" s="63" t="s">
        <v>138</v>
      </c>
      <c r="T126" s="64" t="s">
        <v>139</v>
      </c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</row>
    <row r="127" spans="1:63" s="2" customFormat="1" ht="22.9" customHeight="1">
      <c r="A127" s="29"/>
      <c r="B127" s="30"/>
      <c r="C127" s="69" t="s">
        <v>114</v>
      </c>
      <c r="D127" s="29"/>
      <c r="E127" s="29"/>
      <c r="F127" s="29"/>
      <c r="G127" s="29"/>
      <c r="H127" s="29"/>
      <c r="I127" s="29"/>
      <c r="J127" s="135">
        <f>BK127</f>
        <v>0</v>
      </c>
      <c r="K127" s="29"/>
      <c r="L127" s="30"/>
      <c r="M127" s="65"/>
      <c r="N127" s="56"/>
      <c r="O127" s="66"/>
      <c r="P127" s="136">
        <f>P128+P132+P157</f>
        <v>0</v>
      </c>
      <c r="Q127" s="66"/>
      <c r="R127" s="136">
        <f>R128+R132+R157</f>
        <v>0</v>
      </c>
      <c r="S127" s="66"/>
      <c r="T127" s="137">
        <f>T128+T132+T157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70</v>
      </c>
      <c r="AU127" s="14" t="s">
        <v>115</v>
      </c>
      <c r="BK127" s="138">
        <f>BK128+BK132+BK157</f>
        <v>0</v>
      </c>
    </row>
    <row r="128" spans="1:63" s="12" customFormat="1" ht="25.9" customHeight="1">
      <c r="B128" s="139"/>
      <c r="D128" s="140" t="s">
        <v>70</v>
      </c>
      <c r="E128" s="141" t="s">
        <v>1176</v>
      </c>
      <c r="F128" s="141" t="s">
        <v>1176</v>
      </c>
      <c r="I128" s="142"/>
      <c r="J128" s="143">
        <f>BK128</f>
        <v>0</v>
      </c>
      <c r="L128" s="139"/>
      <c r="M128" s="144"/>
      <c r="N128" s="145"/>
      <c r="O128" s="145"/>
      <c r="P128" s="146">
        <f>SUM(P129:P131)</f>
        <v>0</v>
      </c>
      <c r="Q128" s="145"/>
      <c r="R128" s="146">
        <f>SUM(R129:R131)</f>
        <v>0</v>
      </c>
      <c r="S128" s="145"/>
      <c r="T128" s="147">
        <f>SUM(T129:T131)</f>
        <v>0</v>
      </c>
      <c r="AR128" s="140" t="s">
        <v>78</v>
      </c>
      <c r="AT128" s="148" t="s">
        <v>70</v>
      </c>
      <c r="AU128" s="148" t="s">
        <v>71</v>
      </c>
      <c r="AY128" s="140" t="s">
        <v>141</v>
      </c>
      <c r="BK128" s="149">
        <f>SUM(BK129:BK131)</f>
        <v>0</v>
      </c>
    </row>
    <row r="129" spans="1:65" s="2" customFormat="1" ht="16.5" customHeight="1">
      <c r="A129" s="29"/>
      <c r="B129" s="150"/>
      <c r="C129" s="151" t="s">
        <v>78</v>
      </c>
      <c r="D129" s="151" t="s">
        <v>142</v>
      </c>
      <c r="E129" s="152" t="s">
        <v>1178</v>
      </c>
      <c r="F129" s="153" t="s">
        <v>1517</v>
      </c>
      <c r="G129" s="154" t="s">
        <v>297</v>
      </c>
      <c r="H129" s="155">
        <v>1</v>
      </c>
      <c r="I129" s="156"/>
      <c r="J129" s="157">
        <f>ROUND(I129*H129,2)</f>
        <v>0</v>
      </c>
      <c r="K129" s="158"/>
      <c r="L129" s="30"/>
      <c r="M129" s="159" t="s">
        <v>1</v>
      </c>
      <c r="N129" s="160" t="s">
        <v>37</v>
      </c>
      <c r="O129" s="58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3" t="s">
        <v>146</v>
      </c>
      <c r="AT129" s="163" t="s">
        <v>142</v>
      </c>
      <c r="AU129" s="163" t="s">
        <v>78</v>
      </c>
      <c r="AY129" s="14" t="s">
        <v>141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4" t="s">
        <v>84</v>
      </c>
      <c r="BK129" s="164">
        <f>ROUND(I129*H129,2)</f>
        <v>0</v>
      </c>
      <c r="BL129" s="14" t="s">
        <v>146</v>
      </c>
      <c r="BM129" s="163" t="s">
        <v>1518</v>
      </c>
    </row>
    <row r="130" spans="1:65" s="2" customFormat="1" ht="24.2" customHeight="1">
      <c r="A130" s="29"/>
      <c r="B130" s="150"/>
      <c r="C130" s="151" t="s">
        <v>84</v>
      </c>
      <c r="D130" s="151" t="s">
        <v>142</v>
      </c>
      <c r="E130" s="152" t="s">
        <v>1186</v>
      </c>
      <c r="F130" s="153" t="s">
        <v>1519</v>
      </c>
      <c r="G130" s="154" t="s">
        <v>1022</v>
      </c>
      <c r="H130" s="155">
        <v>1</v>
      </c>
      <c r="I130" s="156"/>
      <c r="J130" s="157">
        <f>ROUND(I130*H130,2)</f>
        <v>0</v>
      </c>
      <c r="K130" s="158"/>
      <c r="L130" s="30"/>
      <c r="M130" s="159" t="s">
        <v>1</v>
      </c>
      <c r="N130" s="160" t="s">
        <v>37</v>
      </c>
      <c r="O130" s="58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3" t="s">
        <v>146</v>
      </c>
      <c r="AT130" s="163" t="s">
        <v>142</v>
      </c>
      <c r="AU130" s="163" t="s">
        <v>78</v>
      </c>
      <c r="AY130" s="14" t="s">
        <v>141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4" t="s">
        <v>84</v>
      </c>
      <c r="BK130" s="164">
        <f>ROUND(I130*H130,2)</f>
        <v>0</v>
      </c>
      <c r="BL130" s="14" t="s">
        <v>146</v>
      </c>
      <c r="BM130" s="163" t="s">
        <v>1520</v>
      </c>
    </row>
    <row r="131" spans="1:65" s="2" customFormat="1" ht="33" customHeight="1">
      <c r="A131" s="29"/>
      <c r="B131" s="150"/>
      <c r="C131" s="151" t="s">
        <v>151</v>
      </c>
      <c r="D131" s="151" t="s">
        <v>142</v>
      </c>
      <c r="E131" s="152" t="s">
        <v>1190</v>
      </c>
      <c r="F131" s="153" t="s">
        <v>1521</v>
      </c>
      <c r="G131" s="154" t="s">
        <v>297</v>
      </c>
      <c r="H131" s="155">
        <v>1</v>
      </c>
      <c r="I131" s="156"/>
      <c r="J131" s="157">
        <f>ROUND(I131*H131,2)</f>
        <v>0</v>
      </c>
      <c r="K131" s="158"/>
      <c r="L131" s="30"/>
      <c r="M131" s="159" t="s">
        <v>1</v>
      </c>
      <c r="N131" s="160" t="s">
        <v>37</v>
      </c>
      <c r="O131" s="58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3" t="s">
        <v>146</v>
      </c>
      <c r="AT131" s="163" t="s">
        <v>142</v>
      </c>
      <c r="AU131" s="163" t="s">
        <v>78</v>
      </c>
      <c r="AY131" s="14" t="s">
        <v>141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4" t="s">
        <v>84</v>
      </c>
      <c r="BK131" s="164">
        <f>ROUND(I131*H131,2)</f>
        <v>0</v>
      </c>
      <c r="BL131" s="14" t="s">
        <v>146</v>
      </c>
      <c r="BM131" s="163" t="s">
        <v>1522</v>
      </c>
    </row>
    <row r="132" spans="1:65" s="12" customFormat="1" ht="25.9" customHeight="1">
      <c r="B132" s="139"/>
      <c r="D132" s="140" t="s">
        <v>70</v>
      </c>
      <c r="E132" s="141" t="s">
        <v>1523</v>
      </c>
      <c r="F132" s="141" t="s">
        <v>1524</v>
      </c>
      <c r="I132" s="142"/>
      <c r="J132" s="143">
        <f>BK132</f>
        <v>0</v>
      </c>
      <c r="L132" s="139"/>
      <c r="M132" s="144"/>
      <c r="N132" s="145"/>
      <c r="O132" s="145"/>
      <c r="P132" s="146">
        <f>P133+P151+P155</f>
        <v>0</v>
      </c>
      <c r="Q132" s="145"/>
      <c r="R132" s="146">
        <f>R133+R151+R155</f>
        <v>0</v>
      </c>
      <c r="S132" s="145"/>
      <c r="T132" s="147">
        <f>T133+T151+T155</f>
        <v>0</v>
      </c>
      <c r="AR132" s="140" t="s">
        <v>84</v>
      </c>
      <c r="AT132" s="148" t="s">
        <v>70</v>
      </c>
      <c r="AU132" s="148" t="s">
        <v>71</v>
      </c>
      <c r="AY132" s="140" t="s">
        <v>141</v>
      </c>
      <c r="BK132" s="149">
        <f>BK133+BK151+BK155</f>
        <v>0</v>
      </c>
    </row>
    <row r="133" spans="1:65" s="12" customFormat="1" ht="22.9" customHeight="1">
      <c r="B133" s="139"/>
      <c r="D133" s="140" t="s">
        <v>70</v>
      </c>
      <c r="E133" s="165" t="s">
        <v>1525</v>
      </c>
      <c r="F133" s="165" t="s">
        <v>1526</v>
      </c>
      <c r="I133" s="142"/>
      <c r="J133" s="166">
        <f>BK133</f>
        <v>0</v>
      </c>
      <c r="L133" s="139"/>
      <c r="M133" s="144"/>
      <c r="N133" s="145"/>
      <c r="O133" s="145"/>
      <c r="P133" s="146">
        <f>SUM(P134:P150)</f>
        <v>0</v>
      </c>
      <c r="Q133" s="145"/>
      <c r="R133" s="146">
        <f>SUM(R134:R150)</f>
        <v>0</v>
      </c>
      <c r="S133" s="145"/>
      <c r="T133" s="147">
        <f>SUM(T134:T150)</f>
        <v>0</v>
      </c>
      <c r="AR133" s="140" t="s">
        <v>84</v>
      </c>
      <c r="AT133" s="148" t="s">
        <v>70</v>
      </c>
      <c r="AU133" s="148" t="s">
        <v>78</v>
      </c>
      <c r="AY133" s="140" t="s">
        <v>141</v>
      </c>
      <c r="BK133" s="149">
        <f>SUM(BK134:BK150)</f>
        <v>0</v>
      </c>
    </row>
    <row r="134" spans="1:65" s="2" customFormat="1" ht="24.2" customHeight="1">
      <c r="A134" s="29"/>
      <c r="B134" s="150"/>
      <c r="C134" s="151" t="s">
        <v>146</v>
      </c>
      <c r="D134" s="151" t="s">
        <v>142</v>
      </c>
      <c r="E134" s="152" t="s">
        <v>1527</v>
      </c>
      <c r="F134" s="153" t="s">
        <v>1528</v>
      </c>
      <c r="G134" s="154" t="s">
        <v>301</v>
      </c>
      <c r="H134" s="155">
        <v>18</v>
      </c>
      <c r="I134" s="156"/>
      <c r="J134" s="157">
        <f t="shared" ref="J134:J150" si="0">ROUND(I134*H134,2)</f>
        <v>0</v>
      </c>
      <c r="K134" s="158"/>
      <c r="L134" s="30"/>
      <c r="M134" s="159" t="s">
        <v>1</v>
      </c>
      <c r="N134" s="160" t="s">
        <v>37</v>
      </c>
      <c r="O134" s="58"/>
      <c r="P134" s="161">
        <f t="shared" ref="P134:P150" si="1">O134*H134</f>
        <v>0</v>
      </c>
      <c r="Q134" s="161">
        <v>0</v>
      </c>
      <c r="R134" s="161">
        <f t="shared" ref="R134:R150" si="2">Q134*H134</f>
        <v>0</v>
      </c>
      <c r="S134" s="161">
        <v>0</v>
      </c>
      <c r="T134" s="162">
        <f t="shared" ref="T134:T150" si="3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205</v>
      </c>
      <c r="AT134" s="163" t="s">
        <v>142</v>
      </c>
      <c r="AU134" s="163" t="s">
        <v>84</v>
      </c>
      <c r="AY134" s="14" t="s">
        <v>141</v>
      </c>
      <c r="BE134" s="164">
        <f t="shared" ref="BE134:BE150" si="4">IF(N134="základná",J134,0)</f>
        <v>0</v>
      </c>
      <c r="BF134" s="164">
        <f t="shared" ref="BF134:BF150" si="5">IF(N134="znížená",J134,0)</f>
        <v>0</v>
      </c>
      <c r="BG134" s="164">
        <f t="shared" ref="BG134:BG150" si="6">IF(N134="zákl. prenesená",J134,0)</f>
        <v>0</v>
      </c>
      <c r="BH134" s="164">
        <f t="shared" ref="BH134:BH150" si="7">IF(N134="zníž. prenesená",J134,0)</f>
        <v>0</v>
      </c>
      <c r="BI134" s="164">
        <f t="shared" ref="BI134:BI150" si="8">IF(N134="nulová",J134,0)</f>
        <v>0</v>
      </c>
      <c r="BJ134" s="14" t="s">
        <v>84</v>
      </c>
      <c r="BK134" s="164">
        <f t="shared" ref="BK134:BK150" si="9">ROUND(I134*H134,2)</f>
        <v>0</v>
      </c>
      <c r="BL134" s="14" t="s">
        <v>205</v>
      </c>
      <c r="BM134" s="163" t="s">
        <v>1529</v>
      </c>
    </row>
    <row r="135" spans="1:65" s="2" customFormat="1" ht="24.2" customHeight="1">
      <c r="A135" s="29"/>
      <c r="B135" s="150"/>
      <c r="C135" s="151" t="s">
        <v>159</v>
      </c>
      <c r="D135" s="151" t="s">
        <v>142</v>
      </c>
      <c r="E135" s="152" t="s">
        <v>1530</v>
      </c>
      <c r="F135" s="153" t="s">
        <v>1531</v>
      </c>
      <c r="G135" s="154" t="s">
        <v>301</v>
      </c>
      <c r="H135" s="155">
        <v>6</v>
      </c>
      <c r="I135" s="156"/>
      <c r="J135" s="157">
        <f t="shared" si="0"/>
        <v>0</v>
      </c>
      <c r="K135" s="158"/>
      <c r="L135" s="30"/>
      <c r="M135" s="159" t="s">
        <v>1</v>
      </c>
      <c r="N135" s="160" t="s">
        <v>37</v>
      </c>
      <c r="O135" s="58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205</v>
      </c>
      <c r="AT135" s="163" t="s">
        <v>142</v>
      </c>
      <c r="AU135" s="163" t="s">
        <v>84</v>
      </c>
      <c r="AY135" s="14" t="s">
        <v>141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4" t="s">
        <v>84</v>
      </c>
      <c r="BK135" s="164">
        <f t="shared" si="9"/>
        <v>0</v>
      </c>
      <c r="BL135" s="14" t="s">
        <v>205</v>
      </c>
      <c r="BM135" s="163" t="s">
        <v>1532</v>
      </c>
    </row>
    <row r="136" spans="1:65" s="2" customFormat="1" ht="24.2" customHeight="1">
      <c r="A136" s="29"/>
      <c r="B136" s="150"/>
      <c r="C136" s="151" t="s">
        <v>163</v>
      </c>
      <c r="D136" s="151" t="s">
        <v>142</v>
      </c>
      <c r="E136" s="152" t="s">
        <v>1533</v>
      </c>
      <c r="F136" s="153" t="s">
        <v>1534</v>
      </c>
      <c r="G136" s="154" t="s">
        <v>301</v>
      </c>
      <c r="H136" s="155">
        <v>12</v>
      </c>
      <c r="I136" s="156"/>
      <c r="J136" s="157">
        <f t="shared" si="0"/>
        <v>0</v>
      </c>
      <c r="K136" s="158"/>
      <c r="L136" s="30"/>
      <c r="M136" s="159" t="s">
        <v>1</v>
      </c>
      <c r="N136" s="160" t="s">
        <v>37</v>
      </c>
      <c r="O136" s="58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205</v>
      </c>
      <c r="AT136" s="163" t="s">
        <v>142</v>
      </c>
      <c r="AU136" s="163" t="s">
        <v>84</v>
      </c>
      <c r="AY136" s="14" t="s">
        <v>141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4" t="s">
        <v>84</v>
      </c>
      <c r="BK136" s="164">
        <f t="shared" si="9"/>
        <v>0</v>
      </c>
      <c r="BL136" s="14" t="s">
        <v>205</v>
      </c>
      <c r="BM136" s="163" t="s">
        <v>1535</v>
      </c>
    </row>
    <row r="137" spans="1:65" s="2" customFormat="1" ht="24.2" customHeight="1">
      <c r="A137" s="29"/>
      <c r="B137" s="150"/>
      <c r="C137" s="151" t="s">
        <v>167</v>
      </c>
      <c r="D137" s="151" t="s">
        <v>142</v>
      </c>
      <c r="E137" s="152" t="s">
        <v>1536</v>
      </c>
      <c r="F137" s="153" t="s">
        <v>1537</v>
      </c>
      <c r="G137" s="154" t="s">
        <v>1538</v>
      </c>
      <c r="H137" s="155">
        <v>2</v>
      </c>
      <c r="I137" s="156"/>
      <c r="J137" s="157">
        <f t="shared" si="0"/>
        <v>0</v>
      </c>
      <c r="K137" s="158"/>
      <c r="L137" s="30"/>
      <c r="M137" s="159" t="s">
        <v>1</v>
      </c>
      <c r="N137" s="160" t="s">
        <v>37</v>
      </c>
      <c r="O137" s="58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205</v>
      </c>
      <c r="AT137" s="163" t="s">
        <v>142</v>
      </c>
      <c r="AU137" s="163" t="s">
        <v>84</v>
      </c>
      <c r="AY137" s="14" t="s">
        <v>141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4" t="s">
        <v>84</v>
      </c>
      <c r="BK137" s="164">
        <f t="shared" si="9"/>
        <v>0</v>
      </c>
      <c r="BL137" s="14" t="s">
        <v>205</v>
      </c>
      <c r="BM137" s="163" t="s">
        <v>1539</v>
      </c>
    </row>
    <row r="138" spans="1:65" s="2" customFormat="1" ht="24.2" customHeight="1">
      <c r="A138" s="29"/>
      <c r="B138" s="150"/>
      <c r="C138" s="151" t="s">
        <v>172</v>
      </c>
      <c r="D138" s="151" t="s">
        <v>142</v>
      </c>
      <c r="E138" s="152" t="s">
        <v>1540</v>
      </c>
      <c r="F138" s="153" t="s">
        <v>1541</v>
      </c>
      <c r="G138" s="154" t="s">
        <v>301</v>
      </c>
      <c r="H138" s="155">
        <v>1</v>
      </c>
      <c r="I138" s="156"/>
      <c r="J138" s="157">
        <f t="shared" si="0"/>
        <v>0</v>
      </c>
      <c r="K138" s="158"/>
      <c r="L138" s="30"/>
      <c r="M138" s="159" t="s">
        <v>1</v>
      </c>
      <c r="N138" s="160" t="s">
        <v>37</v>
      </c>
      <c r="O138" s="58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205</v>
      </c>
      <c r="AT138" s="163" t="s">
        <v>142</v>
      </c>
      <c r="AU138" s="163" t="s">
        <v>84</v>
      </c>
      <c r="AY138" s="14" t="s">
        <v>141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4" t="s">
        <v>84</v>
      </c>
      <c r="BK138" s="164">
        <f t="shared" si="9"/>
        <v>0</v>
      </c>
      <c r="BL138" s="14" t="s">
        <v>205</v>
      </c>
      <c r="BM138" s="163" t="s">
        <v>1542</v>
      </c>
    </row>
    <row r="139" spans="1:65" s="2" customFormat="1" ht="24.2" customHeight="1">
      <c r="A139" s="29"/>
      <c r="B139" s="150"/>
      <c r="C139" s="151" t="s">
        <v>176</v>
      </c>
      <c r="D139" s="151" t="s">
        <v>142</v>
      </c>
      <c r="E139" s="152" t="s">
        <v>1543</v>
      </c>
      <c r="F139" s="153" t="s">
        <v>1544</v>
      </c>
      <c r="G139" s="154" t="s">
        <v>1022</v>
      </c>
      <c r="H139" s="155">
        <v>7</v>
      </c>
      <c r="I139" s="156"/>
      <c r="J139" s="157">
        <f t="shared" si="0"/>
        <v>0</v>
      </c>
      <c r="K139" s="158"/>
      <c r="L139" s="30"/>
      <c r="M139" s="159" t="s">
        <v>1</v>
      </c>
      <c r="N139" s="160" t="s">
        <v>37</v>
      </c>
      <c r="O139" s="58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205</v>
      </c>
      <c r="AT139" s="163" t="s">
        <v>142</v>
      </c>
      <c r="AU139" s="163" t="s">
        <v>84</v>
      </c>
      <c r="AY139" s="14" t="s">
        <v>141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4" t="s">
        <v>84</v>
      </c>
      <c r="BK139" s="164">
        <f t="shared" si="9"/>
        <v>0</v>
      </c>
      <c r="BL139" s="14" t="s">
        <v>205</v>
      </c>
      <c r="BM139" s="163" t="s">
        <v>1545</v>
      </c>
    </row>
    <row r="140" spans="1:65" s="2" customFormat="1" ht="24.2" customHeight="1">
      <c r="A140" s="29"/>
      <c r="B140" s="150"/>
      <c r="C140" s="151" t="s">
        <v>180</v>
      </c>
      <c r="D140" s="151" t="s">
        <v>142</v>
      </c>
      <c r="E140" s="152" t="s">
        <v>1546</v>
      </c>
      <c r="F140" s="153" t="s">
        <v>1547</v>
      </c>
      <c r="G140" s="154" t="s">
        <v>1022</v>
      </c>
      <c r="H140" s="155">
        <v>2</v>
      </c>
      <c r="I140" s="156"/>
      <c r="J140" s="157">
        <f t="shared" si="0"/>
        <v>0</v>
      </c>
      <c r="K140" s="158"/>
      <c r="L140" s="30"/>
      <c r="M140" s="159" t="s">
        <v>1</v>
      </c>
      <c r="N140" s="160" t="s">
        <v>37</v>
      </c>
      <c r="O140" s="58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205</v>
      </c>
      <c r="AT140" s="163" t="s">
        <v>142</v>
      </c>
      <c r="AU140" s="163" t="s">
        <v>84</v>
      </c>
      <c r="AY140" s="14" t="s">
        <v>141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4" t="s">
        <v>84</v>
      </c>
      <c r="BK140" s="164">
        <f t="shared" si="9"/>
        <v>0</v>
      </c>
      <c r="BL140" s="14" t="s">
        <v>205</v>
      </c>
      <c r="BM140" s="163" t="s">
        <v>1548</v>
      </c>
    </row>
    <row r="141" spans="1:65" s="2" customFormat="1" ht="24.2" customHeight="1">
      <c r="A141" s="29"/>
      <c r="B141" s="150"/>
      <c r="C141" s="151" t="s">
        <v>184</v>
      </c>
      <c r="D141" s="151" t="s">
        <v>142</v>
      </c>
      <c r="E141" s="152" t="s">
        <v>1549</v>
      </c>
      <c r="F141" s="153" t="s">
        <v>1550</v>
      </c>
      <c r="G141" s="154" t="s">
        <v>483</v>
      </c>
      <c r="H141" s="155">
        <v>4</v>
      </c>
      <c r="I141" s="156"/>
      <c r="J141" s="157">
        <f t="shared" si="0"/>
        <v>0</v>
      </c>
      <c r="K141" s="158"/>
      <c r="L141" s="30"/>
      <c r="M141" s="159" t="s">
        <v>1</v>
      </c>
      <c r="N141" s="160" t="s">
        <v>37</v>
      </c>
      <c r="O141" s="58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205</v>
      </c>
      <c r="AT141" s="163" t="s">
        <v>142</v>
      </c>
      <c r="AU141" s="163" t="s">
        <v>84</v>
      </c>
      <c r="AY141" s="14" t="s">
        <v>141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4" t="s">
        <v>84</v>
      </c>
      <c r="BK141" s="164">
        <f t="shared" si="9"/>
        <v>0</v>
      </c>
      <c r="BL141" s="14" t="s">
        <v>205</v>
      </c>
      <c r="BM141" s="163" t="s">
        <v>1551</v>
      </c>
    </row>
    <row r="142" spans="1:65" s="2" customFormat="1" ht="24.2" customHeight="1">
      <c r="A142" s="29"/>
      <c r="B142" s="150"/>
      <c r="C142" s="151" t="s">
        <v>189</v>
      </c>
      <c r="D142" s="151" t="s">
        <v>142</v>
      </c>
      <c r="E142" s="152" t="s">
        <v>1552</v>
      </c>
      <c r="F142" s="153" t="s">
        <v>1553</v>
      </c>
      <c r="G142" s="154" t="s">
        <v>483</v>
      </c>
      <c r="H142" s="155">
        <v>5</v>
      </c>
      <c r="I142" s="156"/>
      <c r="J142" s="157">
        <f t="shared" si="0"/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205</v>
      </c>
      <c r="AT142" s="163" t="s">
        <v>142</v>
      </c>
      <c r="AU142" s="163" t="s">
        <v>84</v>
      </c>
      <c r="AY142" s="14" t="s">
        <v>141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4" t="s">
        <v>84</v>
      </c>
      <c r="BK142" s="164">
        <f t="shared" si="9"/>
        <v>0</v>
      </c>
      <c r="BL142" s="14" t="s">
        <v>205</v>
      </c>
      <c r="BM142" s="163" t="s">
        <v>1554</v>
      </c>
    </row>
    <row r="143" spans="1:65" s="2" customFormat="1" ht="24.2" customHeight="1">
      <c r="A143" s="29"/>
      <c r="B143" s="150"/>
      <c r="C143" s="151" t="s">
        <v>193</v>
      </c>
      <c r="D143" s="151" t="s">
        <v>142</v>
      </c>
      <c r="E143" s="152" t="s">
        <v>1555</v>
      </c>
      <c r="F143" s="153" t="s">
        <v>1556</v>
      </c>
      <c r="G143" s="154" t="s">
        <v>483</v>
      </c>
      <c r="H143" s="155">
        <v>2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205</v>
      </c>
      <c r="AT143" s="163" t="s">
        <v>142</v>
      </c>
      <c r="AU143" s="163" t="s">
        <v>84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205</v>
      </c>
      <c r="BM143" s="163" t="s">
        <v>1557</v>
      </c>
    </row>
    <row r="144" spans="1:65" s="2" customFormat="1" ht="16.5" customHeight="1">
      <c r="A144" s="29"/>
      <c r="B144" s="150"/>
      <c r="C144" s="167" t="s">
        <v>197</v>
      </c>
      <c r="D144" s="167" t="s">
        <v>301</v>
      </c>
      <c r="E144" s="168" t="s">
        <v>1558</v>
      </c>
      <c r="F144" s="169" t="s">
        <v>1559</v>
      </c>
      <c r="G144" s="170" t="s">
        <v>483</v>
      </c>
      <c r="H144" s="171">
        <v>5</v>
      </c>
      <c r="I144" s="172"/>
      <c r="J144" s="173">
        <f t="shared" si="0"/>
        <v>0</v>
      </c>
      <c r="K144" s="174"/>
      <c r="L144" s="175"/>
      <c r="M144" s="176" t="s">
        <v>1</v>
      </c>
      <c r="N144" s="177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268</v>
      </c>
      <c r="AT144" s="163" t="s">
        <v>301</v>
      </c>
      <c r="AU144" s="163" t="s">
        <v>84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205</v>
      </c>
      <c r="BM144" s="163" t="s">
        <v>1560</v>
      </c>
    </row>
    <row r="145" spans="1:65" s="2" customFormat="1" ht="16.5" customHeight="1">
      <c r="A145" s="29"/>
      <c r="B145" s="150"/>
      <c r="C145" s="167" t="s">
        <v>201</v>
      </c>
      <c r="D145" s="167" t="s">
        <v>301</v>
      </c>
      <c r="E145" s="168" t="s">
        <v>1561</v>
      </c>
      <c r="F145" s="169" t="s">
        <v>1562</v>
      </c>
      <c r="G145" s="170" t="s">
        <v>483</v>
      </c>
      <c r="H145" s="171">
        <v>2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268</v>
      </c>
      <c r="AT145" s="163" t="s">
        <v>301</v>
      </c>
      <c r="AU145" s="163" t="s">
        <v>84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205</v>
      </c>
      <c r="BM145" s="163" t="s">
        <v>1563</v>
      </c>
    </row>
    <row r="146" spans="1:65" s="2" customFormat="1" ht="16.5" customHeight="1">
      <c r="A146" s="29"/>
      <c r="B146" s="150"/>
      <c r="C146" s="167" t="s">
        <v>205</v>
      </c>
      <c r="D146" s="167" t="s">
        <v>301</v>
      </c>
      <c r="E146" s="168" t="s">
        <v>1564</v>
      </c>
      <c r="F146" s="169" t="s">
        <v>1565</v>
      </c>
      <c r="G146" s="170" t="s">
        <v>483</v>
      </c>
      <c r="H146" s="171">
        <v>2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37</v>
      </c>
      <c r="O146" s="58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268</v>
      </c>
      <c r="AT146" s="163" t="s">
        <v>301</v>
      </c>
      <c r="AU146" s="163" t="s">
        <v>84</v>
      </c>
      <c r="AY146" s="14" t="s">
        <v>141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4" t="s">
        <v>84</v>
      </c>
      <c r="BK146" s="164">
        <f t="shared" si="9"/>
        <v>0</v>
      </c>
      <c r="BL146" s="14" t="s">
        <v>205</v>
      </c>
      <c r="BM146" s="163" t="s">
        <v>1566</v>
      </c>
    </row>
    <row r="147" spans="1:65" s="2" customFormat="1" ht="24.2" customHeight="1">
      <c r="A147" s="29"/>
      <c r="B147" s="150"/>
      <c r="C147" s="151" t="s">
        <v>209</v>
      </c>
      <c r="D147" s="151" t="s">
        <v>142</v>
      </c>
      <c r="E147" s="152" t="s">
        <v>1567</v>
      </c>
      <c r="F147" s="153" t="s">
        <v>1013</v>
      </c>
      <c r="G147" s="154" t="s">
        <v>483</v>
      </c>
      <c r="H147" s="155">
        <v>2</v>
      </c>
      <c r="I147" s="156"/>
      <c r="J147" s="157">
        <f t="shared" si="0"/>
        <v>0</v>
      </c>
      <c r="K147" s="158"/>
      <c r="L147" s="30"/>
      <c r="M147" s="159" t="s">
        <v>1</v>
      </c>
      <c r="N147" s="160" t="s">
        <v>37</v>
      </c>
      <c r="O147" s="58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205</v>
      </c>
      <c r="AT147" s="163" t="s">
        <v>142</v>
      </c>
      <c r="AU147" s="163" t="s">
        <v>84</v>
      </c>
      <c r="AY147" s="14" t="s">
        <v>141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4" t="s">
        <v>84</v>
      </c>
      <c r="BK147" s="164">
        <f t="shared" si="9"/>
        <v>0</v>
      </c>
      <c r="BL147" s="14" t="s">
        <v>205</v>
      </c>
      <c r="BM147" s="163" t="s">
        <v>1568</v>
      </c>
    </row>
    <row r="148" spans="1:65" s="2" customFormat="1" ht="24.2" customHeight="1">
      <c r="A148" s="29"/>
      <c r="B148" s="150"/>
      <c r="C148" s="151" t="s">
        <v>213</v>
      </c>
      <c r="D148" s="151" t="s">
        <v>142</v>
      </c>
      <c r="E148" s="152" t="s">
        <v>1569</v>
      </c>
      <c r="F148" s="153" t="s">
        <v>1570</v>
      </c>
      <c r="G148" s="154" t="s">
        <v>483</v>
      </c>
      <c r="H148" s="155">
        <v>2</v>
      </c>
      <c r="I148" s="156"/>
      <c r="J148" s="157">
        <f t="shared" si="0"/>
        <v>0</v>
      </c>
      <c r="K148" s="158"/>
      <c r="L148" s="30"/>
      <c r="M148" s="159" t="s">
        <v>1</v>
      </c>
      <c r="N148" s="160" t="s">
        <v>37</v>
      </c>
      <c r="O148" s="58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205</v>
      </c>
      <c r="AT148" s="163" t="s">
        <v>142</v>
      </c>
      <c r="AU148" s="163" t="s">
        <v>84</v>
      </c>
      <c r="AY148" s="14" t="s">
        <v>141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4" t="s">
        <v>84</v>
      </c>
      <c r="BK148" s="164">
        <f t="shared" si="9"/>
        <v>0</v>
      </c>
      <c r="BL148" s="14" t="s">
        <v>205</v>
      </c>
      <c r="BM148" s="163" t="s">
        <v>1571</v>
      </c>
    </row>
    <row r="149" spans="1:65" s="2" customFormat="1" ht="24.2" customHeight="1">
      <c r="A149" s="29"/>
      <c r="B149" s="150"/>
      <c r="C149" s="151" t="s">
        <v>217</v>
      </c>
      <c r="D149" s="151" t="s">
        <v>142</v>
      </c>
      <c r="E149" s="152" t="s">
        <v>1572</v>
      </c>
      <c r="F149" s="153" t="s">
        <v>1573</v>
      </c>
      <c r="G149" s="154" t="s">
        <v>483</v>
      </c>
      <c r="H149" s="155">
        <v>2</v>
      </c>
      <c r="I149" s="156"/>
      <c r="J149" s="157">
        <f t="shared" si="0"/>
        <v>0</v>
      </c>
      <c r="K149" s="158"/>
      <c r="L149" s="30"/>
      <c r="M149" s="159" t="s">
        <v>1</v>
      </c>
      <c r="N149" s="160" t="s">
        <v>37</v>
      </c>
      <c r="O149" s="58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205</v>
      </c>
      <c r="AT149" s="163" t="s">
        <v>142</v>
      </c>
      <c r="AU149" s="163" t="s">
        <v>84</v>
      </c>
      <c r="AY149" s="14" t="s">
        <v>141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4" t="s">
        <v>84</v>
      </c>
      <c r="BK149" s="164">
        <f t="shared" si="9"/>
        <v>0</v>
      </c>
      <c r="BL149" s="14" t="s">
        <v>205</v>
      </c>
      <c r="BM149" s="163" t="s">
        <v>1574</v>
      </c>
    </row>
    <row r="150" spans="1:65" s="2" customFormat="1" ht="24.2" customHeight="1">
      <c r="A150" s="29"/>
      <c r="B150" s="150"/>
      <c r="C150" s="151" t="s">
        <v>7</v>
      </c>
      <c r="D150" s="151" t="s">
        <v>142</v>
      </c>
      <c r="E150" s="152" t="s">
        <v>1575</v>
      </c>
      <c r="F150" s="153" t="s">
        <v>1576</v>
      </c>
      <c r="G150" s="154" t="s">
        <v>472</v>
      </c>
      <c r="H150" s="178"/>
      <c r="I150" s="156"/>
      <c r="J150" s="157">
        <f t="shared" si="0"/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205</v>
      </c>
      <c r="AT150" s="163" t="s">
        <v>142</v>
      </c>
      <c r="AU150" s="163" t="s">
        <v>84</v>
      </c>
      <c r="AY150" s="14" t="s">
        <v>141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4" t="s">
        <v>84</v>
      </c>
      <c r="BK150" s="164">
        <f t="shared" si="9"/>
        <v>0</v>
      </c>
      <c r="BL150" s="14" t="s">
        <v>205</v>
      </c>
      <c r="BM150" s="163" t="s">
        <v>1577</v>
      </c>
    </row>
    <row r="151" spans="1:65" s="12" customFormat="1" ht="22.9" customHeight="1">
      <c r="B151" s="139"/>
      <c r="D151" s="140" t="s">
        <v>70</v>
      </c>
      <c r="E151" s="165" t="s">
        <v>1136</v>
      </c>
      <c r="F151" s="165" t="s">
        <v>1137</v>
      </c>
      <c r="I151" s="142"/>
      <c r="J151" s="166">
        <f>BK151</f>
        <v>0</v>
      </c>
      <c r="L151" s="139"/>
      <c r="M151" s="144"/>
      <c r="N151" s="145"/>
      <c r="O151" s="145"/>
      <c r="P151" s="146">
        <f>SUM(P152:P154)</f>
        <v>0</v>
      </c>
      <c r="Q151" s="145"/>
      <c r="R151" s="146">
        <f>SUM(R152:R154)</f>
        <v>0</v>
      </c>
      <c r="S151" s="145"/>
      <c r="T151" s="147">
        <f>SUM(T152:T154)</f>
        <v>0</v>
      </c>
      <c r="AR151" s="140" t="s">
        <v>84</v>
      </c>
      <c r="AT151" s="148" t="s">
        <v>70</v>
      </c>
      <c r="AU151" s="148" t="s">
        <v>78</v>
      </c>
      <c r="AY151" s="140" t="s">
        <v>141</v>
      </c>
      <c r="BK151" s="149">
        <f>SUM(BK152:BK154)</f>
        <v>0</v>
      </c>
    </row>
    <row r="152" spans="1:65" s="2" customFormat="1" ht="24.2" customHeight="1">
      <c r="A152" s="29"/>
      <c r="B152" s="150"/>
      <c r="C152" s="151" t="s">
        <v>224</v>
      </c>
      <c r="D152" s="151" t="s">
        <v>142</v>
      </c>
      <c r="E152" s="152" t="s">
        <v>1139</v>
      </c>
      <c r="F152" s="153" t="s">
        <v>1140</v>
      </c>
      <c r="G152" s="154" t="s">
        <v>292</v>
      </c>
      <c r="H152" s="155">
        <v>27</v>
      </c>
      <c r="I152" s="156"/>
      <c r="J152" s="157">
        <f>ROUND(I152*H152,2)</f>
        <v>0</v>
      </c>
      <c r="K152" s="158"/>
      <c r="L152" s="30"/>
      <c r="M152" s="159" t="s">
        <v>1</v>
      </c>
      <c r="N152" s="160" t="s">
        <v>37</v>
      </c>
      <c r="O152" s="58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205</v>
      </c>
      <c r="AT152" s="163" t="s">
        <v>142</v>
      </c>
      <c r="AU152" s="163" t="s">
        <v>84</v>
      </c>
      <c r="AY152" s="14" t="s">
        <v>141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4" t="s">
        <v>84</v>
      </c>
      <c r="BK152" s="164">
        <f>ROUND(I152*H152,2)</f>
        <v>0</v>
      </c>
      <c r="BL152" s="14" t="s">
        <v>205</v>
      </c>
      <c r="BM152" s="163" t="s">
        <v>1578</v>
      </c>
    </row>
    <row r="153" spans="1:65" s="2" customFormat="1" ht="16.5" customHeight="1">
      <c r="A153" s="29"/>
      <c r="B153" s="150"/>
      <c r="C153" s="167" t="s">
        <v>228</v>
      </c>
      <c r="D153" s="167" t="s">
        <v>301</v>
      </c>
      <c r="E153" s="168" t="s">
        <v>1151</v>
      </c>
      <c r="F153" s="169" t="s">
        <v>1579</v>
      </c>
      <c r="G153" s="170" t="s">
        <v>292</v>
      </c>
      <c r="H153" s="171">
        <v>27</v>
      </c>
      <c r="I153" s="172"/>
      <c r="J153" s="173">
        <f>ROUND(I153*H153,2)</f>
        <v>0</v>
      </c>
      <c r="K153" s="174"/>
      <c r="L153" s="175"/>
      <c r="M153" s="176" t="s">
        <v>1</v>
      </c>
      <c r="N153" s="177" t="s">
        <v>37</v>
      </c>
      <c r="O153" s="58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268</v>
      </c>
      <c r="AT153" s="163" t="s">
        <v>301</v>
      </c>
      <c r="AU153" s="163" t="s">
        <v>84</v>
      </c>
      <c r="AY153" s="14" t="s">
        <v>141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4" t="s">
        <v>84</v>
      </c>
      <c r="BK153" s="164">
        <f>ROUND(I153*H153,2)</f>
        <v>0</v>
      </c>
      <c r="BL153" s="14" t="s">
        <v>205</v>
      </c>
      <c r="BM153" s="163" t="s">
        <v>1580</v>
      </c>
    </row>
    <row r="154" spans="1:65" s="2" customFormat="1" ht="24.2" customHeight="1">
      <c r="A154" s="29"/>
      <c r="B154" s="150"/>
      <c r="C154" s="151" t="s">
        <v>232</v>
      </c>
      <c r="D154" s="151" t="s">
        <v>142</v>
      </c>
      <c r="E154" s="152" t="s">
        <v>1581</v>
      </c>
      <c r="F154" s="153" t="s">
        <v>1582</v>
      </c>
      <c r="G154" s="154" t="s">
        <v>472</v>
      </c>
      <c r="H154" s="178"/>
      <c r="I154" s="156"/>
      <c r="J154" s="157">
        <f>ROUND(I154*H154,2)</f>
        <v>0</v>
      </c>
      <c r="K154" s="158"/>
      <c r="L154" s="30"/>
      <c r="M154" s="159" t="s">
        <v>1</v>
      </c>
      <c r="N154" s="160" t="s">
        <v>37</v>
      </c>
      <c r="O154" s="58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205</v>
      </c>
      <c r="AT154" s="163" t="s">
        <v>142</v>
      </c>
      <c r="AU154" s="163" t="s">
        <v>84</v>
      </c>
      <c r="AY154" s="14" t="s">
        <v>141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4" t="s">
        <v>84</v>
      </c>
      <c r="BK154" s="164">
        <f>ROUND(I154*H154,2)</f>
        <v>0</v>
      </c>
      <c r="BL154" s="14" t="s">
        <v>205</v>
      </c>
      <c r="BM154" s="163" t="s">
        <v>1583</v>
      </c>
    </row>
    <row r="155" spans="1:65" s="12" customFormat="1" ht="22.9" customHeight="1">
      <c r="B155" s="139"/>
      <c r="D155" s="140" t="s">
        <v>70</v>
      </c>
      <c r="E155" s="165" t="s">
        <v>1158</v>
      </c>
      <c r="F155" s="165" t="s">
        <v>1159</v>
      </c>
      <c r="I155" s="142"/>
      <c r="J155" s="166">
        <f>BK155</f>
        <v>0</v>
      </c>
      <c r="L155" s="139"/>
      <c r="M155" s="144"/>
      <c r="N155" s="145"/>
      <c r="O155" s="145"/>
      <c r="P155" s="146">
        <f>P156</f>
        <v>0</v>
      </c>
      <c r="Q155" s="145"/>
      <c r="R155" s="146">
        <f>R156</f>
        <v>0</v>
      </c>
      <c r="S155" s="145"/>
      <c r="T155" s="147">
        <f>T156</f>
        <v>0</v>
      </c>
      <c r="AR155" s="140" t="s">
        <v>84</v>
      </c>
      <c r="AT155" s="148" t="s">
        <v>70</v>
      </c>
      <c r="AU155" s="148" t="s">
        <v>78</v>
      </c>
      <c r="AY155" s="140" t="s">
        <v>141</v>
      </c>
      <c r="BK155" s="149">
        <f>BK156</f>
        <v>0</v>
      </c>
    </row>
    <row r="156" spans="1:65" s="2" customFormat="1" ht="24.2" customHeight="1">
      <c r="A156" s="29"/>
      <c r="B156" s="150"/>
      <c r="C156" s="151" t="s">
        <v>236</v>
      </c>
      <c r="D156" s="151" t="s">
        <v>142</v>
      </c>
      <c r="E156" s="152" t="s">
        <v>1584</v>
      </c>
      <c r="F156" s="153" t="s">
        <v>1585</v>
      </c>
      <c r="G156" s="154" t="s">
        <v>170</v>
      </c>
      <c r="H156" s="155">
        <v>36</v>
      </c>
      <c r="I156" s="156"/>
      <c r="J156" s="157">
        <f>ROUND(I156*H156,2)</f>
        <v>0</v>
      </c>
      <c r="K156" s="158"/>
      <c r="L156" s="30"/>
      <c r="M156" s="159" t="s">
        <v>1</v>
      </c>
      <c r="N156" s="160" t="s">
        <v>37</v>
      </c>
      <c r="O156" s="58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205</v>
      </c>
      <c r="AT156" s="163" t="s">
        <v>142</v>
      </c>
      <c r="AU156" s="163" t="s">
        <v>84</v>
      </c>
      <c r="AY156" s="14" t="s">
        <v>141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4" t="s">
        <v>84</v>
      </c>
      <c r="BK156" s="164">
        <f>ROUND(I156*H156,2)</f>
        <v>0</v>
      </c>
      <c r="BL156" s="14" t="s">
        <v>205</v>
      </c>
      <c r="BM156" s="163" t="s">
        <v>1586</v>
      </c>
    </row>
    <row r="157" spans="1:65" s="12" customFormat="1" ht="25.9" customHeight="1">
      <c r="B157" s="139"/>
      <c r="D157" s="140" t="s">
        <v>70</v>
      </c>
      <c r="E157" s="141" t="s">
        <v>301</v>
      </c>
      <c r="F157" s="141" t="s">
        <v>1587</v>
      </c>
      <c r="I157" s="142"/>
      <c r="J157" s="143">
        <f>BK157</f>
        <v>0</v>
      </c>
      <c r="L157" s="139"/>
      <c r="M157" s="144"/>
      <c r="N157" s="145"/>
      <c r="O157" s="145"/>
      <c r="P157" s="146">
        <f>P158</f>
        <v>0</v>
      </c>
      <c r="Q157" s="145"/>
      <c r="R157" s="146">
        <f>R158</f>
        <v>0</v>
      </c>
      <c r="S157" s="145"/>
      <c r="T157" s="147">
        <f>T158</f>
        <v>0</v>
      </c>
      <c r="AR157" s="140" t="s">
        <v>151</v>
      </c>
      <c r="AT157" s="148" t="s">
        <v>70</v>
      </c>
      <c r="AU157" s="148" t="s">
        <v>71</v>
      </c>
      <c r="AY157" s="140" t="s">
        <v>141</v>
      </c>
      <c r="BK157" s="149">
        <f>BK158</f>
        <v>0</v>
      </c>
    </row>
    <row r="158" spans="1:65" s="12" customFormat="1" ht="22.9" customHeight="1">
      <c r="B158" s="139"/>
      <c r="D158" s="140" t="s">
        <v>70</v>
      </c>
      <c r="E158" s="165" t="s">
        <v>1588</v>
      </c>
      <c r="F158" s="165" t="s">
        <v>1589</v>
      </c>
      <c r="I158" s="142"/>
      <c r="J158" s="166">
        <f>BK158</f>
        <v>0</v>
      </c>
      <c r="L158" s="139"/>
      <c r="M158" s="144"/>
      <c r="N158" s="145"/>
      <c r="O158" s="145"/>
      <c r="P158" s="146">
        <f>SUM(P159:P160)</f>
        <v>0</v>
      </c>
      <c r="Q158" s="145"/>
      <c r="R158" s="146">
        <f>SUM(R159:R160)</f>
        <v>0</v>
      </c>
      <c r="S158" s="145"/>
      <c r="T158" s="147">
        <f>SUM(T159:T160)</f>
        <v>0</v>
      </c>
      <c r="AR158" s="140" t="s">
        <v>151</v>
      </c>
      <c r="AT158" s="148" t="s">
        <v>70</v>
      </c>
      <c r="AU158" s="148" t="s">
        <v>78</v>
      </c>
      <c r="AY158" s="140" t="s">
        <v>141</v>
      </c>
      <c r="BK158" s="149">
        <f>SUM(BK159:BK160)</f>
        <v>0</v>
      </c>
    </row>
    <row r="159" spans="1:65" s="2" customFormat="1" ht="24.2" customHeight="1">
      <c r="A159" s="29"/>
      <c r="B159" s="150"/>
      <c r="C159" s="151" t="s">
        <v>240</v>
      </c>
      <c r="D159" s="151" t="s">
        <v>142</v>
      </c>
      <c r="E159" s="152" t="s">
        <v>1590</v>
      </c>
      <c r="F159" s="153" t="s">
        <v>1591</v>
      </c>
      <c r="G159" s="154" t="s">
        <v>170</v>
      </c>
      <c r="H159" s="155">
        <v>68</v>
      </c>
      <c r="I159" s="156"/>
      <c r="J159" s="157">
        <f>ROUND(I159*H159,2)</f>
        <v>0</v>
      </c>
      <c r="K159" s="158"/>
      <c r="L159" s="30"/>
      <c r="M159" s="159" t="s">
        <v>1</v>
      </c>
      <c r="N159" s="160" t="s">
        <v>37</v>
      </c>
      <c r="O159" s="58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405</v>
      </c>
      <c r="AT159" s="163" t="s">
        <v>142</v>
      </c>
      <c r="AU159" s="163" t="s">
        <v>84</v>
      </c>
      <c r="AY159" s="14" t="s">
        <v>141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4" t="s">
        <v>84</v>
      </c>
      <c r="BK159" s="164">
        <f>ROUND(I159*H159,2)</f>
        <v>0</v>
      </c>
      <c r="BL159" s="14" t="s">
        <v>405</v>
      </c>
      <c r="BM159" s="163" t="s">
        <v>1592</v>
      </c>
    </row>
    <row r="160" spans="1:65" s="2" customFormat="1" ht="16.5" customHeight="1">
      <c r="A160" s="29"/>
      <c r="B160" s="150"/>
      <c r="C160" s="151" t="s">
        <v>244</v>
      </c>
      <c r="D160" s="151" t="s">
        <v>142</v>
      </c>
      <c r="E160" s="152" t="s">
        <v>1593</v>
      </c>
      <c r="F160" s="153" t="s">
        <v>1594</v>
      </c>
      <c r="G160" s="154" t="s">
        <v>1595</v>
      </c>
      <c r="H160" s="155">
        <v>1</v>
      </c>
      <c r="I160" s="156"/>
      <c r="J160" s="157">
        <f>ROUND(I160*H160,2)</f>
        <v>0</v>
      </c>
      <c r="K160" s="158"/>
      <c r="L160" s="30"/>
      <c r="M160" s="179" t="s">
        <v>1</v>
      </c>
      <c r="N160" s="180" t="s">
        <v>37</v>
      </c>
      <c r="O160" s="181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405</v>
      </c>
      <c r="AT160" s="163" t="s">
        <v>142</v>
      </c>
      <c r="AU160" s="163" t="s">
        <v>84</v>
      </c>
      <c r="AY160" s="14" t="s">
        <v>141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4" t="s">
        <v>84</v>
      </c>
      <c r="BK160" s="164">
        <f>ROUND(I160*H160,2)</f>
        <v>0</v>
      </c>
      <c r="BL160" s="14" t="s">
        <v>405</v>
      </c>
      <c r="BM160" s="163" t="s">
        <v>1596</v>
      </c>
    </row>
    <row r="161" spans="1:31" s="2" customFormat="1" ht="6.95" customHeight="1">
      <c r="A161" s="29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26:K160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>
      <selection activeCell="J14" sqref="J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1" customFormat="1" ht="12" customHeight="1">
      <c r="B8" s="17"/>
      <c r="D8" s="24" t="s">
        <v>107</v>
      </c>
      <c r="L8" s="17"/>
    </row>
    <row r="9" spans="1:46" s="2" customFormat="1" ht="16.5" customHeight="1">
      <c r="A9" s="29"/>
      <c r="B9" s="30"/>
      <c r="C9" s="29"/>
      <c r="D9" s="29"/>
      <c r="E9" s="231" t="s">
        <v>108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109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09" t="s">
        <v>1597</v>
      </c>
      <c r="F11" s="230"/>
      <c r="G11" s="230"/>
      <c r="H11" s="230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2629</v>
      </c>
      <c r="E16" s="29"/>
      <c r="F16" s="29"/>
      <c r="G16" s="29"/>
      <c r="H16" s="29"/>
      <c r="I16" s="24" t="s">
        <v>22</v>
      </c>
      <c r="J16" s="22" t="str">
        <f>IF('Rekapitulácia stavby'!AN10="","",'Rekapitulácia stavby'!AN10)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24" t="s">
        <v>24</v>
      </c>
      <c r="J17" s="22" t="str">
        <f>IF('Rekapitulácia stavby'!AN11="","",'Rekapitulácia stavby'!AN11)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25</v>
      </c>
      <c r="E19" s="29"/>
      <c r="F19" s="29"/>
      <c r="G19" s="29"/>
      <c r="H19" s="29"/>
      <c r="I19" s="24" t="s">
        <v>22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3" t="str">
        <f>'Rekapitulácia stavby'!E14</f>
        <v>Vyplň údaj</v>
      </c>
      <c r="F20" s="225"/>
      <c r="G20" s="225"/>
      <c r="H20" s="225"/>
      <c r="I20" s="24" t="s">
        <v>24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2628</v>
      </c>
      <c r="E22" s="29"/>
      <c r="F22" s="29"/>
      <c r="G22" s="29"/>
      <c r="H22" s="29"/>
      <c r="I22" s="24" t="s">
        <v>22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24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29</v>
      </c>
      <c r="E25" s="29"/>
      <c r="F25" s="29"/>
      <c r="G25" s="29"/>
      <c r="H25" s="29"/>
      <c r="I25" s="24" t="s">
        <v>22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24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30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9" t="s">
        <v>1</v>
      </c>
      <c r="F29" s="229"/>
      <c r="G29" s="229"/>
      <c r="H29" s="229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31</v>
      </c>
      <c r="E32" s="29"/>
      <c r="F32" s="29"/>
      <c r="G32" s="29"/>
      <c r="H32" s="29"/>
      <c r="I32" s="29"/>
      <c r="J32" s="71">
        <f>ROUND(J131,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33</v>
      </c>
      <c r="G34" s="29"/>
      <c r="H34" s="29"/>
      <c r="I34" s="33" t="s">
        <v>32</v>
      </c>
      <c r="J34" s="33" t="s">
        <v>34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35</v>
      </c>
      <c r="E35" s="35" t="s">
        <v>36</v>
      </c>
      <c r="F35" s="104">
        <f>ROUND((SUM(BE131:BE192)),  2)</f>
        <v>0</v>
      </c>
      <c r="G35" s="105"/>
      <c r="H35" s="105"/>
      <c r="I35" s="106">
        <v>0.2</v>
      </c>
      <c r="J35" s="104">
        <f>ROUND(((SUM(BE131:BE192))*I35),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37</v>
      </c>
      <c r="F36" s="104">
        <f>ROUND((SUM(BF131:BF192)),  2)</f>
        <v>0</v>
      </c>
      <c r="G36" s="105"/>
      <c r="H36" s="105"/>
      <c r="I36" s="106">
        <v>0.2</v>
      </c>
      <c r="J36" s="104">
        <f>ROUND(((SUM(BF131:BF192))*I36),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38</v>
      </c>
      <c r="F37" s="107">
        <f>ROUND((SUM(BG131:BG192)),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39</v>
      </c>
      <c r="F38" s="107">
        <f>ROUND((SUM(BH131:BH192)),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40</v>
      </c>
      <c r="F39" s="104">
        <f>ROUND((SUM(BI131:BI192)),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41</v>
      </c>
      <c r="E41" s="60"/>
      <c r="F41" s="60"/>
      <c r="G41" s="111" t="s">
        <v>42</v>
      </c>
      <c r="H41" s="112" t="s">
        <v>43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hidden="1" customHeight="1">
      <c r="B86" s="17"/>
      <c r="C86" s="24" t="s">
        <v>107</v>
      </c>
      <c r="L86" s="17"/>
    </row>
    <row r="87" spans="1:31" s="2" customFormat="1" ht="16.5" hidden="1" customHeight="1">
      <c r="A87" s="29"/>
      <c r="B87" s="30"/>
      <c r="C87" s="29"/>
      <c r="D87" s="29"/>
      <c r="E87" s="231" t="s">
        <v>108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hidden="1" customHeight="1">
      <c r="A88" s="29"/>
      <c r="B88" s="30"/>
      <c r="C88" s="24" t="s">
        <v>109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hidden="1" customHeight="1">
      <c r="A89" s="29"/>
      <c r="B89" s="30"/>
      <c r="C89" s="29"/>
      <c r="D89" s="29"/>
      <c r="E89" s="209" t="str">
        <f>E11</f>
        <v>PS01.4 - Rekonštruckia regulačnej stanice plynu</v>
      </c>
      <c r="F89" s="230"/>
      <c r="G89" s="230"/>
      <c r="H89" s="230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hidden="1" customHeight="1">
      <c r="A91" s="29"/>
      <c r="B91" s="30"/>
      <c r="C91" s="24" t="s">
        <v>18</v>
      </c>
      <c r="D91" s="29"/>
      <c r="E91" s="29"/>
      <c r="F91" s="22" t="str">
        <f>F14</f>
        <v>SNP3, 953 42 Zlaté Moravce</v>
      </c>
      <c r="G91" s="29"/>
      <c r="H91" s="29"/>
      <c r="I91" s="24" t="s">
        <v>20</v>
      </c>
      <c r="J91" s="55" t="str">
        <f>IF(J14="","",J14)</f>
        <v/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hidden="1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hidden="1" customHeight="1">
      <c r="A93" s="29"/>
      <c r="B93" s="30"/>
      <c r="C93" s="24" t="s">
        <v>21</v>
      </c>
      <c r="D93" s="29"/>
      <c r="E93" s="29"/>
      <c r="F93" s="22" t="str">
        <f>E17</f>
        <v xml:space="preserve"> </v>
      </c>
      <c r="G93" s="29"/>
      <c r="H93" s="29"/>
      <c r="I93" s="24" t="s">
        <v>27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hidden="1" customHeight="1">
      <c r="A94" s="29"/>
      <c r="B94" s="30"/>
      <c r="C94" s="24" t="s">
        <v>25</v>
      </c>
      <c r="D94" s="29"/>
      <c r="E94" s="29"/>
      <c r="F94" s="22" t="str">
        <f>IF(E20="","",E20)</f>
        <v>Vyplň údaj</v>
      </c>
      <c r="G94" s="29"/>
      <c r="H94" s="29"/>
      <c r="I94" s="24" t="s">
        <v>29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hidden="1" customHeight="1">
      <c r="A96" s="29"/>
      <c r="B96" s="30"/>
      <c r="C96" s="117" t="s">
        <v>112</v>
      </c>
      <c r="D96" s="109"/>
      <c r="E96" s="109"/>
      <c r="F96" s="109"/>
      <c r="G96" s="109"/>
      <c r="H96" s="109"/>
      <c r="I96" s="109"/>
      <c r="J96" s="118" t="s">
        <v>113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hidden="1" customHeight="1">
      <c r="A98" s="29"/>
      <c r="B98" s="30"/>
      <c r="C98" s="119" t="s">
        <v>114</v>
      </c>
      <c r="D98" s="29"/>
      <c r="E98" s="29"/>
      <c r="F98" s="29"/>
      <c r="G98" s="29"/>
      <c r="H98" s="29"/>
      <c r="I98" s="29"/>
      <c r="J98" s="71">
        <f>J131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115</v>
      </c>
    </row>
    <row r="99" spans="1:47" s="9" customFormat="1" ht="24.95" hidden="1" customHeight="1">
      <c r="B99" s="120"/>
      <c r="D99" s="121" t="s">
        <v>1598</v>
      </c>
      <c r="E99" s="122"/>
      <c r="F99" s="122"/>
      <c r="G99" s="122"/>
      <c r="H99" s="122"/>
      <c r="I99" s="122"/>
      <c r="J99" s="123">
        <f>J132</f>
        <v>0</v>
      </c>
      <c r="L99" s="120"/>
    </row>
    <row r="100" spans="1:47" s="10" customFormat="1" ht="19.899999999999999" hidden="1" customHeight="1">
      <c r="B100" s="124"/>
      <c r="D100" s="125" t="s">
        <v>1599</v>
      </c>
      <c r="E100" s="126"/>
      <c r="F100" s="126"/>
      <c r="G100" s="126"/>
      <c r="H100" s="126"/>
      <c r="I100" s="126"/>
      <c r="J100" s="127">
        <f>J133</f>
        <v>0</v>
      </c>
      <c r="L100" s="124"/>
    </row>
    <row r="101" spans="1:47" s="10" customFormat="1" ht="19.899999999999999" hidden="1" customHeight="1">
      <c r="B101" s="124"/>
      <c r="D101" s="125" t="s">
        <v>1600</v>
      </c>
      <c r="E101" s="126"/>
      <c r="F101" s="126"/>
      <c r="G101" s="126"/>
      <c r="H101" s="126"/>
      <c r="I101" s="126"/>
      <c r="J101" s="127">
        <f>J136</f>
        <v>0</v>
      </c>
      <c r="L101" s="124"/>
    </row>
    <row r="102" spans="1:47" s="10" customFormat="1" ht="19.899999999999999" hidden="1" customHeight="1">
      <c r="B102" s="124"/>
      <c r="D102" s="125" t="s">
        <v>1601</v>
      </c>
      <c r="E102" s="126"/>
      <c r="F102" s="126"/>
      <c r="G102" s="126"/>
      <c r="H102" s="126"/>
      <c r="I102" s="126"/>
      <c r="J102" s="127">
        <f>J140</f>
        <v>0</v>
      </c>
      <c r="L102" s="124"/>
    </row>
    <row r="103" spans="1:47" s="9" customFormat="1" ht="24.95" hidden="1" customHeight="1">
      <c r="B103" s="120"/>
      <c r="D103" s="121" t="s">
        <v>127</v>
      </c>
      <c r="E103" s="122"/>
      <c r="F103" s="122"/>
      <c r="G103" s="122"/>
      <c r="H103" s="122"/>
      <c r="I103" s="122"/>
      <c r="J103" s="123">
        <f>J143</f>
        <v>0</v>
      </c>
      <c r="L103" s="120"/>
    </row>
    <row r="104" spans="1:47" s="9" customFormat="1" ht="24.95" hidden="1" customHeight="1">
      <c r="B104" s="120"/>
      <c r="D104" s="121" t="s">
        <v>1513</v>
      </c>
      <c r="E104" s="122"/>
      <c r="F104" s="122"/>
      <c r="G104" s="122"/>
      <c r="H104" s="122"/>
      <c r="I104" s="122"/>
      <c r="J104" s="123">
        <f>J148</f>
        <v>0</v>
      </c>
      <c r="L104" s="120"/>
    </row>
    <row r="105" spans="1:47" s="10" customFormat="1" ht="19.899999999999999" hidden="1" customHeight="1">
      <c r="B105" s="124"/>
      <c r="D105" s="125" t="s">
        <v>1514</v>
      </c>
      <c r="E105" s="126"/>
      <c r="F105" s="126"/>
      <c r="G105" s="126"/>
      <c r="H105" s="126"/>
      <c r="I105" s="126"/>
      <c r="J105" s="127">
        <f>J149</f>
        <v>0</v>
      </c>
      <c r="L105" s="124"/>
    </row>
    <row r="106" spans="1:47" s="10" customFormat="1" ht="19.899999999999999" hidden="1" customHeight="1">
      <c r="B106" s="124"/>
      <c r="D106" s="125" t="s">
        <v>125</v>
      </c>
      <c r="E106" s="126"/>
      <c r="F106" s="126"/>
      <c r="G106" s="126"/>
      <c r="H106" s="126"/>
      <c r="I106" s="126"/>
      <c r="J106" s="127">
        <f>J181</f>
        <v>0</v>
      </c>
      <c r="L106" s="124"/>
    </row>
    <row r="107" spans="1:47" s="10" customFormat="1" ht="19.899999999999999" hidden="1" customHeight="1">
      <c r="B107" s="124"/>
      <c r="D107" s="125" t="s">
        <v>126</v>
      </c>
      <c r="E107" s="126"/>
      <c r="F107" s="126"/>
      <c r="G107" s="126"/>
      <c r="H107" s="126"/>
      <c r="I107" s="126"/>
      <c r="J107" s="127">
        <f>J185</f>
        <v>0</v>
      </c>
      <c r="L107" s="124"/>
    </row>
    <row r="108" spans="1:47" s="9" customFormat="1" ht="24.95" hidden="1" customHeight="1">
      <c r="B108" s="120"/>
      <c r="D108" s="121" t="s">
        <v>1515</v>
      </c>
      <c r="E108" s="122"/>
      <c r="F108" s="122"/>
      <c r="G108" s="122"/>
      <c r="H108" s="122"/>
      <c r="I108" s="122"/>
      <c r="J108" s="123">
        <f>J189</f>
        <v>0</v>
      </c>
      <c r="L108" s="120"/>
    </row>
    <row r="109" spans="1:47" s="10" customFormat="1" ht="19.899999999999999" hidden="1" customHeight="1">
      <c r="B109" s="124"/>
      <c r="D109" s="125" t="s">
        <v>1516</v>
      </c>
      <c r="E109" s="126"/>
      <c r="F109" s="126"/>
      <c r="G109" s="126"/>
      <c r="H109" s="126"/>
      <c r="I109" s="126"/>
      <c r="J109" s="127">
        <f>J190</f>
        <v>0</v>
      </c>
      <c r="L109" s="124"/>
    </row>
    <row r="110" spans="1:47" s="2" customFormat="1" ht="21.75" hidden="1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hidden="1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hidden="1"/>
    <row r="113" spans="1:31" hidden="1"/>
    <row r="114" spans="1:31" hidden="1"/>
    <row r="115" spans="1:31" s="2" customFormat="1" ht="6.95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128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31" t="str">
        <f>E7</f>
        <v>Rekonštrukcia tepelného hospodárstva -  Gymnázium Janka Kráľa Zlaté Moravce</v>
      </c>
      <c r="F119" s="232"/>
      <c r="G119" s="232"/>
      <c r="H119" s="23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2" customHeight="1">
      <c r="B120" s="17"/>
      <c r="C120" s="24" t="s">
        <v>107</v>
      </c>
      <c r="L120" s="17"/>
    </row>
    <row r="121" spans="1:31" s="2" customFormat="1" ht="16.5" customHeight="1">
      <c r="A121" s="29"/>
      <c r="B121" s="30"/>
      <c r="C121" s="29"/>
      <c r="D121" s="29"/>
      <c r="E121" s="231" t="s">
        <v>108</v>
      </c>
      <c r="F121" s="230"/>
      <c r="G121" s="230"/>
      <c r="H121" s="230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109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09" t="str">
        <f>E11</f>
        <v>PS01.4 - Rekonštruckia regulačnej stanice plynu</v>
      </c>
      <c r="F123" s="230"/>
      <c r="G123" s="230"/>
      <c r="H123" s="230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F14</f>
        <v>SNP3, 953 42 Zlaté Moravce</v>
      </c>
      <c r="G125" s="29"/>
      <c r="H125" s="29"/>
      <c r="I125" s="24" t="s">
        <v>20</v>
      </c>
      <c r="J125" s="55" t="str">
        <f>IF(J14="","",J14)</f>
        <v/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E17</f>
        <v xml:space="preserve"> </v>
      </c>
      <c r="G127" s="29"/>
      <c r="H127" s="29"/>
      <c r="I127" s="24" t="s">
        <v>27</v>
      </c>
      <c r="J127" s="27" t="str">
        <f>E23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IF(E20="","",E20)</f>
        <v>Vyplň údaj</v>
      </c>
      <c r="G128" s="29"/>
      <c r="H128" s="29"/>
      <c r="I128" s="24" t="s">
        <v>29</v>
      </c>
      <c r="J128" s="27" t="str">
        <f>E26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28"/>
      <c r="B130" s="129"/>
      <c r="C130" s="130" t="s">
        <v>129</v>
      </c>
      <c r="D130" s="131" t="s">
        <v>56</v>
      </c>
      <c r="E130" s="131" t="s">
        <v>52</v>
      </c>
      <c r="F130" s="131" t="s">
        <v>53</v>
      </c>
      <c r="G130" s="131" t="s">
        <v>130</v>
      </c>
      <c r="H130" s="131" t="s">
        <v>131</v>
      </c>
      <c r="I130" s="131" t="s">
        <v>132</v>
      </c>
      <c r="J130" s="132" t="s">
        <v>113</v>
      </c>
      <c r="K130" s="133" t="s">
        <v>133</v>
      </c>
      <c r="L130" s="134"/>
      <c r="M130" s="62" t="s">
        <v>1</v>
      </c>
      <c r="N130" s="63" t="s">
        <v>35</v>
      </c>
      <c r="O130" s="63" t="s">
        <v>134</v>
      </c>
      <c r="P130" s="63" t="s">
        <v>135</v>
      </c>
      <c r="Q130" s="63" t="s">
        <v>136</v>
      </c>
      <c r="R130" s="63" t="s">
        <v>137</v>
      </c>
      <c r="S130" s="63" t="s">
        <v>138</v>
      </c>
      <c r="T130" s="64" t="s">
        <v>139</v>
      </c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</row>
    <row r="131" spans="1:65" s="2" customFormat="1" ht="22.9" customHeight="1">
      <c r="A131" s="29"/>
      <c r="B131" s="30"/>
      <c r="C131" s="69" t="s">
        <v>114</v>
      </c>
      <c r="D131" s="29"/>
      <c r="E131" s="29"/>
      <c r="F131" s="29"/>
      <c r="G131" s="29"/>
      <c r="H131" s="29"/>
      <c r="I131" s="29"/>
      <c r="J131" s="135">
        <f>BK131</f>
        <v>0</v>
      </c>
      <c r="K131" s="29"/>
      <c r="L131" s="30"/>
      <c r="M131" s="65"/>
      <c r="N131" s="56"/>
      <c r="O131" s="66"/>
      <c r="P131" s="136">
        <f>P132+P143+P148+P189</f>
        <v>0</v>
      </c>
      <c r="Q131" s="66"/>
      <c r="R131" s="136">
        <f>R132+R143+R148+R189</f>
        <v>0</v>
      </c>
      <c r="S131" s="66"/>
      <c r="T131" s="137">
        <f>T132+T143+T148+T189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70</v>
      </c>
      <c r="AU131" s="14" t="s">
        <v>115</v>
      </c>
      <c r="BK131" s="138">
        <f>BK132+BK143+BK148+BK189</f>
        <v>0</v>
      </c>
    </row>
    <row r="132" spans="1:65" s="12" customFormat="1" ht="25.9" customHeight="1">
      <c r="B132" s="139"/>
      <c r="D132" s="140" t="s">
        <v>70</v>
      </c>
      <c r="E132" s="141" t="s">
        <v>1602</v>
      </c>
      <c r="F132" s="141" t="s">
        <v>1603</v>
      </c>
      <c r="I132" s="142"/>
      <c r="J132" s="143">
        <f>BK132</f>
        <v>0</v>
      </c>
      <c r="L132" s="139"/>
      <c r="M132" s="144"/>
      <c r="N132" s="145"/>
      <c r="O132" s="145"/>
      <c r="P132" s="146">
        <f>P133+P136+P140</f>
        <v>0</v>
      </c>
      <c r="Q132" s="145"/>
      <c r="R132" s="146">
        <f>R133+R136+R140</f>
        <v>0</v>
      </c>
      <c r="S132" s="145"/>
      <c r="T132" s="147">
        <f>T133+T136+T140</f>
        <v>0</v>
      </c>
      <c r="AR132" s="140" t="s">
        <v>78</v>
      </c>
      <c r="AT132" s="148" t="s">
        <v>70</v>
      </c>
      <c r="AU132" s="148" t="s">
        <v>71</v>
      </c>
      <c r="AY132" s="140" t="s">
        <v>141</v>
      </c>
      <c r="BK132" s="149">
        <f>BK133+BK136+BK140</f>
        <v>0</v>
      </c>
    </row>
    <row r="133" spans="1:65" s="12" customFormat="1" ht="22.9" customHeight="1">
      <c r="B133" s="139"/>
      <c r="D133" s="140" t="s">
        <v>70</v>
      </c>
      <c r="E133" s="165" t="s">
        <v>151</v>
      </c>
      <c r="F133" s="165" t="s">
        <v>1604</v>
      </c>
      <c r="I133" s="142"/>
      <c r="J133" s="166">
        <f>BK133</f>
        <v>0</v>
      </c>
      <c r="L133" s="139"/>
      <c r="M133" s="144"/>
      <c r="N133" s="145"/>
      <c r="O133" s="145"/>
      <c r="P133" s="146">
        <f>SUM(P134:P135)</f>
        <v>0</v>
      </c>
      <c r="Q133" s="145"/>
      <c r="R133" s="146">
        <f>SUM(R134:R135)</f>
        <v>0</v>
      </c>
      <c r="S133" s="145"/>
      <c r="T133" s="147">
        <f>SUM(T134:T135)</f>
        <v>0</v>
      </c>
      <c r="AR133" s="140" t="s">
        <v>78</v>
      </c>
      <c r="AT133" s="148" t="s">
        <v>70</v>
      </c>
      <c r="AU133" s="148" t="s">
        <v>78</v>
      </c>
      <c r="AY133" s="140" t="s">
        <v>141</v>
      </c>
      <c r="BK133" s="149">
        <f>SUM(BK134:BK135)</f>
        <v>0</v>
      </c>
    </row>
    <row r="134" spans="1:65" s="2" customFormat="1" ht="24.2" customHeight="1">
      <c r="A134" s="29"/>
      <c r="B134" s="150"/>
      <c r="C134" s="151" t="s">
        <v>78</v>
      </c>
      <c r="D134" s="151" t="s">
        <v>142</v>
      </c>
      <c r="E134" s="152" t="s">
        <v>1605</v>
      </c>
      <c r="F134" s="153" t="s">
        <v>1606</v>
      </c>
      <c r="G134" s="154" t="s">
        <v>145</v>
      </c>
      <c r="H134" s="155">
        <v>1.8</v>
      </c>
      <c r="I134" s="156"/>
      <c r="J134" s="157">
        <f>ROUND(I134*H134,2)</f>
        <v>0</v>
      </c>
      <c r="K134" s="158"/>
      <c r="L134" s="30"/>
      <c r="M134" s="159" t="s">
        <v>1</v>
      </c>
      <c r="N134" s="160" t="s">
        <v>37</v>
      </c>
      <c r="O134" s="58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146</v>
      </c>
      <c r="AT134" s="163" t="s">
        <v>142</v>
      </c>
      <c r="AU134" s="163" t="s">
        <v>84</v>
      </c>
      <c r="AY134" s="14" t="s">
        <v>141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4" t="s">
        <v>84</v>
      </c>
      <c r="BK134" s="164">
        <f>ROUND(I134*H134,2)</f>
        <v>0</v>
      </c>
      <c r="BL134" s="14" t="s">
        <v>146</v>
      </c>
      <c r="BM134" s="163" t="s">
        <v>1607</v>
      </c>
    </row>
    <row r="135" spans="1:65" s="2" customFormat="1" ht="16.5" customHeight="1">
      <c r="A135" s="29"/>
      <c r="B135" s="150"/>
      <c r="C135" s="151" t="s">
        <v>84</v>
      </c>
      <c r="D135" s="151" t="s">
        <v>142</v>
      </c>
      <c r="E135" s="152" t="s">
        <v>1608</v>
      </c>
      <c r="F135" s="153" t="s">
        <v>1609</v>
      </c>
      <c r="G135" s="154" t="s">
        <v>145</v>
      </c>
      <c r="H135" s="155">
        <v>1.8</v>
      </c>
      <c r="I135" s="156"/>
      <c r="J135" s="157">
        <f>ROUND(I135*H135,2)</f>
        <v>0</v>
      </c>
      <c r="K135" s="158"/>
      <c r="L135" s="30"/>
      <c r="M135" s="159" t="s">
        <v>1</v>
      </c>
      <c r="N135" s="160" t="s">
        <v>37</v>
      </c>
      <c r="O135" s="58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146</v>
      </c>
      <c r="AT135" s="163" t="s">
        <v>142</v>
      </c>
      <c r="AU135" s="163" t="s">
        <v>84</v>
      </c>
      <c r="AY135" s="14" t="s">
        <v>141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4" t="s">
        <v>84</v>
      </c>
      <c r="BK135" s="164">
        <f>ROUND(I135*H135,2)</f>
        <v>0</v>
      </c>
      <c r="BL135" s="14" t="s">
        <v>146</v>
      </c>
      <c r="BM135" s="163" t="s">
        <v>1610</v>
      </c>
    </row>
    <row r="136" spans="1:65" s="12" customFormat="1" ht="22.9" customHeight="1">
      <c r="B136" s="139"/>
      <c r="D136" s="140" t="s">
        <v>70</v>
      </c>
      <c r="E136" s="165" t="s">
        <v>163</v>
      </c>
      <c r="F136" s="165" t="s">
        <v>1611</v>
      </c>
      <c r="I136" s="142"/>
      <c r="J136" s="166">
        <f>BK136</f>
        <v>0</v>
      </c>
      <c r="L136" s="139"/>
      <c r="M136" s="144"/>
      <c r="N136" s="145"/>
      <c r="O136" s="145"/>
      <c r="P136" s="146">
        <f>SUM(P137:P139)</f>
        <v>0</v>
      </c>
      <c r="Q136" s="145"/>
      <c r="R136" s="146">
        <f>SUM(R137:R139)</f>
        <v>0</v>
      </c>
      <c r="S136" s="145"/>
      <c r="T136" s="147">
        <f>SUM(T137:T139)</f>
        <v>0</v>
      </c>
      <c r="AR136" s="140" t="s">
        <v>78</v>
      </c>
      <c r="AT136" s="148" t="s">
        <v>70</v>
      </c>
      <c r="AU136" s="148" t="s">
        <v>78</v>
      </c>
      <c r="AY136" s="140" t="s">
        <v>141</v>
      </c>
      <c r="BK136" s="149">
        <f>SUM(BK137:BK139)</f>
        <v>0</v>
      </c>
    </row>
    <row r="137" spans="1:65" s="2" customFormat="1" ht="24.2" customHeight="1">
      <c r="A137" s="29"/>
      <c r="B137" s="150"/>
      <c r="C137" s="151" t="s">
        <v>151</v>
      </c>
      <c r="D137" s="151" t="s">
        <v>142</v>
      </c>
      <c r="E137" s="152" t="s">
        <v>1612</v>
      </c>
      <c r="F137" s="153" t="s">
        <v>1613</v>
      </c>
      <c r="G137" s="154" t="s">
        <v>145</v>
      </c>
      <c r="H137" s="155">
        <v>1.8</v>
      </c>
      <c r="I137" s="156"/>
      <c r="J137" s="157">
        <f>ROUND(I137*H137,2)</f>
        <v>0</v>
      </c>
      <c r="K137" s="158"/>
      <c r="L137" s="30"/>
      <c r="M137" s="159" t="s">
        <v>1</v>
      </c>
      <c r="N137" s="160" t="s">
        <v>37</v>
      </c>
      <c r="O137" s="58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146</v>
      </c>
      <c r="AT137" s="163" t="s">
        <v>142</v>
      </c>
      <c r="AU137" s="163" t="s">
        <v>84</v>
      </c>
      <c r="AY137" s="14" t="s">
        <v>141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4" t="s">
        <v>84</v>
      </c>
      <c r="BK137" s="164">
        <f>ROUND(I137*H137,2)</f>
        <v>0</v>
      </c>
      <c r="BL137" s="14" t="s">
        <v>146</v>
      </c>
      <c r="BM137" s="163" t="s">
        <v>1614</v>
      </c>
    </row>
    <row r="138" spans="1:65" s="2" customFormat="1" ht="24.2" customHeight="1">
      <c r="A138" s="29"/>
      <c r="B138" s="150"/>
      <c r="C138" s="151" t="s">
        <v>146</v>
      </c>
      <c r="D138" s="151" t="s">
        <v>142</v>
      </c>
      <c r="E138" s="152" t="s">
        <v>1615</v>
      </c>
      <c r="F138" s="153" t="s">
        <v>1616</v>
      </c>
      <c r="G138" s="154" t="s">
        <v>145</v>
      </c>
      <c r="H138" s="155">
        <v>1.8</v>
      </c>
      <c r="I138" s="156"/>
      <c r="J138" s="157">
        <f>ROUND(I138*H138,2)</f>
        <v>0</v>
      </c>
      <c r="K138" s="158"/>
      <c r="L138" s="30"/>
      <c r="M138" s="159" t="s">
        <v>1</v>
      </c>
      <c r="N138" s="160" t="s">
        <v>37</v>
      </c>
      <c r="O138" s="58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146</v>
      </c>
      <c r="AT138" s="163" t="s">
        <v>142</v>
      </c>
      <c r="AU138" s="163" t="s">
        <v>84</v>
      </c>
      <c r="AY138" s="14" t="s">
        <v>141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4" t="s">
        <v>84</v>
      </c>
      <c r="BK138" s="164">
        <f>ROUND(I138*H138,2)</f>
        <v>0</v>
      </c>
      <c r="BL138" s="14" t="s">
        <v>146</v>
      </c>
      <c r="BM138" s="163" t="s">
        <v>1617</v>
      </c>
    </row>
    <row r="139" spans="1:65" s="2" customFormat="1" ht="33" customHeight="1">
      <c r="A139" s="29"/>
      <c r="B139" s="150"/>
      <c r="C139" s="151" t="s">
        <v>159</v>
      </c>
      <c r="D139" s="151" t="s">
        <v>142</v>
      </c>
      <c r="E139" s="152" t="s">
        <v>1618</v>
      </c>
      <c r="F139" s="153" t="s">
        <v>1619</v>
      </c>
      <c r="G139" s="154" t="s">
        <v>145</v>
      </c>
      <c r="H139" s="155">
        <v>1.8</v>
      </c>
      <c r="I139" s="156"/>
      <c r="J139" s="157">
        <f>ROUND(I139*H139,2)</f>
        <v>0</v>
      </c>
      <c r="K139" s="158"/>
      <c r="L139" s="30"/>
      <c r="M139" s="159" t="s">
        <v>1</v>
      </c>
      <c r="N139" s="160" t="s">
        <v>37</v>
      </c>
      <c r="O139" s="58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146</v>
      </c>
      <c r="AT139" s="163" t="s">
        <v>142</v>
      </c>
      <c r="AU139" s="163" t="s">
        <v>84</v>
      </c>
      <c r="AY139" s="14" t="s">
        <v>141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4" t="s">
        <v>84</v>
      </c>
      <c r="BK139" s="164">
        <f>ROUND(I139*H139,2)</f>
        <v>0</v>
      </c>
      <c r="BL139" s="14" t="s">
        <v>146</v>
      </c>
      <c r="BM139" s="163" t="s">
        <v>1620</v>
      </c>
    </row>
    <row r="140" spans="1:65" s="12" customFormat="1" ht="22.9" customHeight="1">
      <c r="B140" s="139"/>
      <c r="D140" s="140" t="s">
        <v>70</v>
      </c>
      <c r="E140" s="165" t="s">
        <v>1621</v>
      </c>
      <c r="F140" s="165" t="s">
        <v>1622</v>
      </c>
      <c r="I140" s="142"/>
      <c r="J140" s="166">
        <f>BK140</f>
        <v>0</v>
      </c>
      <c r="L140" s="139"/>
      <c r="M140" s="144"/>
      <c r="N140" s="145"/>
      <c r="O140" s="145"/>
      <c r="P140" s="146">
        <f>SUM(P141:P142)</f>
        <v>0</v>
      </c>
      <c r="Q140" s="145"/>
      <c r="R140" s="146">
        <f>SUM(R141:R142)</f>
        <v>0</v>
      </c>
      <c r="S140" s="145"/>
      <c r="T140" s="147">
        <f>SUM(T141:T142)</f>
        <v>0</v>
      </c>
      <c r="AR140" s="140" t="s">
        <v>84</v>
      </c>
      <c r="AT140" s="148" t="s">
        <v>70</v>
      </c>
      <c r="AU140" s="148" t="s">
        <v>78</v>
      </c>
      <c r="AY140" s="140" t="s">
        <v>141</v>
      </c>
      <c r="BK140" s="149">
        <f>SUM(BK141:BK142)</f>
        <v>0</v>
      </c>
    </row>
    <row r="141" spans="1:65" s="2" customFormat="1" ht="24.2" customHeight="1">
      <c r="A141" s="29"/>
      <c r="B141" s="150"/>
      <c r="C141" s="151" t="s">
        <v>163</v>
      </c>
      <c r="D141" s="151" t="s">
        <v>142</v>
      </c>
      <c r="E141" s="152" t="s">
        <v>1623</v>
      </c>
      <c r="F141" s="153" t="s">
        <v>1624</v>
      </c>
      <c r="G141" s="154" t="s">
        <v>145</v>
      </c>
      <c r="H141" s="155">
        <v>41.6</v>
      </c>
      <c r="I141" s="156"/>
      <c r="J141" s="157">
        <f>ROUND(I141*H141,2)</f>
        <v>0</v>
      </c>
      <c r="K141" s="158"/>
      <c r="L141" s="30"/>
      <c r="M141" s="159" t="s">
        <v>1</v>
      </c>
      <c r="N141" s="160" t="s">
        <v>37</v>
      </c>
      <c r="O141" s="58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205</v>
      </c>
      <c r="AT141" s="163" t="s">
        <v>142</v>
      </c>
      <c r="AU141" s="163" t="s">
        <v>84</v>
      </c>
      <c r="AY141" s="14" t="s">
        <v>141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4" t="s">
        <v>84</v>
      </c>
      <c r="BK141" s="164">
        <f>ROUND(I141*H141,2)</f>
        <v>0</v>
      </c>
      <c r="BL141" s="14" t="s">
        <v>205</v>
      </c>
      <c r="BM141" s="163" t="s">
        <v>1625</v>
      </c>
    </row>
    <row r="142" spans="1:65" s="2" customFormat="1" ht="37.9" customHeight="1">
      <c r="A142" s="29"/>
      <c r="B142" s="150"/>
      <c r="C142" s="151" t="s">
        <v>167</v>
      </c>
      <c r="D142" s="151" t="s">
        <v>142</v>
      </c>
      <c r="E142" s="152" t="s">
        <v>1626</v>
      </c>
      <c r="F142" s="153" t="s">
        <v>1627</v>
      </c>
      <c r="G142" s="154" t="s">
        <v>145</v>
      </c>
      <c r="H142" s="155">
        <v>41.6</v>
      </c>
      <c r="I142" s="156"/>
      <c r="J142" s="157">
        <f>ROUND(I142*H142,2)</f>
        <v>0</v>
      </c>
      <c r="K142" s="158"/>
      <c r="L142" s="30"/>
      <c r="M142" s="159" t="s">
        <v>1</v>
      </c>
      <c r="N142" s="160" t="s">
        <v>37</v>
      </c>
      <c r="O142" s="58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205</v>
      </c>
      <c r="AT142" s="163" t="s">
        <v>142</v>
      </c>
      <c r="AU142" s="163" t="s">
        <v>84</v>
      </c>
      <c r="AY142" s="14" t="s">
        <v>141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4" t="s">
        <v>84</v>
      </c>
      <c r="BK142" s="164">
        <f>ROUND(I142*H142,2)</f>
        <v>0</v>
      </c>
      <c r="BL142" s="14" t="s">
        <v>205</v>
      </c>
      <c r="BM142" s="163" t="s">
        <v>1628</v>
      </c>
    </row>
    <row r="143" spans="1:65" s="12" customFormat="1" ht="25.9" customHeight="1">
      <c r="B143" s="139"/>
      <c r="D143" s="140" t="s">
        <v>70</v>
      </c>
      <c r="E143" s="141" t="s">
        <v>1176</v>
      </c>
      <c r="F143" s="141" t="s">
        <v>1176</v>
      </c>
      <c r="I143" s="142"/>
      <c r="J143" s="143">
        <f>BK143</f>
        <v>0</v>
      </c>
      <c r="L143" s="139"/>
      <c r="M143" s="144"/>
      <c r="N143" s="145"/>
      <c r="O143" s="145"/>
      <c r="P143" s="146">
        <f>SUM(P144:P147)</f>
        <v>0</v>
      </c>
      <c r="Q143" s="145"/>
      <c r="R143" s="146">
        <f>SUM(R144:R147)</f>
        <v>0</v>
      </c>
      <c r="S143" s="145"/>
      <c r="T143" s="147">
        <f>SUM(T144:T147)</f>
        <v>0</v>
      </c>
      <c r="AR143" s="140" t="s">
        <v>78</v>
      </c>
      <c r="AT143" s="148" t="s">
        <v>70</v>
      </c>
      <c r="AU143" s="148" t="s">
        <v>71</v>
      </c>
      <c r="AY143" s="140" t="s">
        <v>141</v>
      </c>
      <c r="BK143" s="149">
        <f>SUM(BK144:BK147)</f>
        <v>0</v>
      </c>
    </row>
    <row r="144" spans="1:65" s="2" customFormat="1" ht="16.5" customHeight="1">
      <c r="A144" s="29"/>
      <c r="B144" s="150"/>
      <c r="C144" s="151" t="s">
        <v>172</v>
      </c>
      <c r="D144" s="151" t="s">
        <v>142</v>
      </c>
      <c r="E144" s="152" t="s">
        <v>1178</v>
      </c>
      <c r="F144" s="153" t="s">
        <v>1517</v>
      </c>
      <c r="G144" s="154" t="s">
        <v>297</v>
      </c>
      <c r="H144" s="155">
        <v>1</v>
      </c>
      <c r="I144" s="156"/>
      <c r="J144" s="157">
        <f>ROUND(I144*H144,2)</f>
        <v>0</v>
      </c>
      <c r="K144" s="158"/>
      <c r="L144" s="30"/>
      <c r="M144" s="159" t="s">
        <v>1</v>
      </c>
      <c r="N144" s="160" t="s">
        <v>37</v>
      </c>
      <c r="O144" s="58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146</v>
      </c>
      <c r="AT144" s="163" t="s">
        <v>142</v>
      </c>
      <c r="AU144" s="163" t="s">
        <v>78</v>
      </c>
      <c r="AY144" s="14" t="s">
        <v>141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4" t="s">
        <v>84</v>
      </c>
      <c r="BK144" s="164">
        <f>ROUND(I144*H144,2)</f>
        <v>0</v>
      </c>
      <c r="BL144" s="14" t="s">
        <v>146</v>
      </c>
      <c r="BM144" s="163" t="s">
        <v>1629</v>
      </c>
    </row>
    <row r="145" spans="1:65" s="2" customFormat="1" ht="16.5" customHeight="1">
      <c r="A145" s="29"/>
      <c r="B145" s="150"/>
      <c r="C145" s="151" t="s">
        <v>176</v>
      </c>
      <c r="D145" s="151" t="s">
        <v>142</v>
      </c>
      <c r="E145" s="152" t="s">
        <v>1182</v>
      </c>
      <c r="F145" s="153" t="s">
        <v>1630</v>
      </c>
      <c r="G145" s="154" t="s">
        <v>483</v>
      </c>
      <c r="H145" s="155">
        <v>1</v>
      </c>
      <c r="I145" s="156"/>
      <c r="J145" s="157">
        <f>ROUND(I145*H145,2)</f>
        <v>0</v>
      </c>
      <c r="K145" s="158"/>
      <c r="L145" s="30"/>
      <c r="M145" s="159" t="s">
        <v>1</v>
      </c>
      <c r="N145" s="160" t="s">
        <v>37</v>
      </c>
      <c r="O145" s="58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146</v>
      </c>
      <c r="AT145" s="163" t="s">
        <v>142</v>
      </c>
      <c r="AU145" s="163" t="s">
        <v>78</v>
      </c>
      <c r="AY145" s="14" t="s">
        <v>141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4" t="s">
        <v>84</v>
      </c>
      <c r="BK145" s="164">
        <f>ROUND(I145*H145,2)</f>
        <v>0</v>
      </c>
      <c r="BL145" s="14" t="s">
        <v>146</v>
      </c>
      <c r="BM145" s="163" t="s">
        <v>1631</v>
      </c>
    </row>
    <row r="146" spans="1:65" s="2" customFormat="1" ht="24.2" customHeight="1">
      <c r="A146" s="29"/>
      <c r="B146" s="150"/>
      <c r="C146" s="151" t="s">
        <v>180</v>
      </c>
      <c r="D146" s="151" t="s">
        <v>142</v>
      </c>
      <c r="E146" s="152" t="s">
        <v>1186</v>
      </c>
      <c r="F146" s="153" t="s">
        <v>1519</v>
      </c>
      <c r="G146" s="154" t="s">
        <v>1022</v>
      </c>
      <c r="H146" s="155">
        <v>1</v>
      </c>
      <c r="I146" s="156"/>
      <c r="J146" s="157">
        <f>ROUND(I146*H146,2)</f>
        <v>0</v>
      </c>
      <c r="K146" s="158"/>
      <c r="L146" s="30"/>
      <c r="M146" s="159" t="s">
        <v>1</v>
      </c>
      <c r="N146" s="160" t="s">
        <v>37</v>
      </c>
      <c r="O146" s="58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146</v>
      </c>
      <c r="AT146" s="163" t="s">
        <v>142</v>
      </c>
      <c r="AU146" s="163" t="s">
        <v>78</v>
      </c>
      <c r="AY146" s="14" t="s">
        <v>141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4" t="s">
        <v>84</v>
      </c>
      <c r="BK146" s="164">
        <f>ROUND(I146*H146,2)</f>
        <v>0</v>
      </c>
      <c r="BL146" s="14" t="s">
        <v>146</v>
      </c>
      <c r="BM146" s="163" t="s">
        <v>1632</v>
      </c>
    </row>
    <row r="147" spans="1:65" s="2" customFormat="1" ht="33" customHeight="1">
      <c r="A147" s="29"/>
      <c r="B147" s="150"/>
      <c r="C147" s="151" t="s">
        <v>184</v>
      </c>
      <c r="D147" s="151" t="s">
        <v>142</v>
      </c>
      <c r="E147" s="152" t="s">
        <v>1190</v>
      </c>
      <c r="F147" s="153" t="s">
        <v>1521</v>
      </c>
      <c r="G147" s="154" t="s">
        <v>297</v>
      </c>
      <c r="H147" s="155">
        <v>1</v>
      </c>
      <c r="I147" s="156"/>
      <c r="J147" s="157">
        <f>ROUND(I147*H147,2)</f>
        <v>0</v>
      </c>
      <c r="K147" s="158"/>
      <c r="L147" s="30"/>
      <c r="M147" s="159" t="s">
        <v>1</v>
      </c>
      <c r="N147" s="160" t="s">
        <v>37</v>
      </c>
      <c r="O147" s="58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146</v>
      </c>
      <c r="AT147" s="163" t="s">
        <v>142</v>
      </c>
      <c r="AU147" s="163" t="s">
        <v>78</v>
      </c>
      <c r="AY147" s="14" t="s">
        <v>141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4" t="s">
        <v>84</v>
      </c>
      <c r="BK147" s="164">
        <f>ROUND(I147*H147,2)</f>
        <v>0</v>
      </c>
      <c r="BL147" s="14" t="s">
        <v>146</v>
      </c>
      <c r="BM147" s="163" t="s">
        <v>1633</v>
      </c>
    </row>
    <row r="148" spans="1:65" s="12" customFormat="1" ht="25.9" customHeight="1">
      <c r="B148" s="139"/>
      <c r="D148" s="140" t="s">
        <v>70</v>
      </c>
      <c r="E148" s="141" t="s">
        <v>1523</v>
      </c>
      <c r="F148" s="141" t="s">
        <v>1524</v>
      </c>
      <c r="I148" s="142"/>
      <c r="J148" s="143">
        <f>BK148</f>
        <v>0</v>
      </c>
      <c r="L148" s="139"/>
      <c r="M148" s="144"/>
      <c r="N148" s="145"/>
      <c r="O148" s="145"/>
      <c r="P148" s="146">
        <f>P149+P181+P185</f>
        <v>0</v>
      </c>
      <c r="Q148" s="145"/>
      <c r="R148" s="146">
        <f>R149+R181+R185</f>
        <v>0</v>
      </c>
      <c r="S148" s="145"/>
      <c r="T148" s="147">
        <f>T149+T181+T185</f>
        <v>0</v>
      </c>
      <c r="AR148" s="140" t="s">
        <v>84</v>
      </c>
      <c r="AT148" s="148" t="s">
        <v>70</v>
      </c>
      <c r="AU148" s="148" t="s">
        <v>71</v>
      </c>
      <c r="AY148" s="140" t="s">
        <v>141</v>
      </c>
      <c r="BK148" s="149">
        <f>BK149+BK181+BK185</f>
        <v>0</v>
      </c>
    </row>
    <row r="149" spans="1:65" s="12" customFormat="1" ht="22.9" customHeight="1">
      <c r="B149" s="139"/>
      <c r="D149" s="140" t="s">
        <v>70</v>
      </c>
      <c r="E149" s="165" t="s">
        <v>1525</v>
      </c>
      <c r="F149" s="165" t="s">
        <v>1526</v>
      </c>
      <c r="I149" s="142"/>
      <c r="J149" s="166">
        <f>BK149</f>
        <v>0</v>
      </c>
      <c r="L149" s="139"/>
      <c r="M149" s="144"/>
      <c r="N149" s="145"/>
      <c r="O149" s="145"/>
      <c r="P149" s="146">
        <f>SUM(P150:P180)</f>
        <v>0</v>
      </c>
      <c r="Q149" s="145"/>
      <c r="R149" s="146">
        <f>SUM(R150:R180)</f>
        <v>0</v>
      </c>
      <c r="S149" s="145"/>
      <c r="T149" s="147">
        <f>SUM(T150:T180)</f>
        <v>0</v>
      </c>
      <c r="AR149" s="140" t="s">
        <v>84</v>
      </c>
      <c r="AT149" s="148" t="s">
        <v>70</v>
      </c>
      <c r="AU149" s="148" t="s">
        <v>78</v>
      </c>
      <c r="AY149" s="140" t="s">
        <v>141</v>
      </c>
      <c r="BK149" s="149">
        <f>SUM(BK150:BK180)</f>
        <v>0</v>
      </c>
    </row>
    <row r="150" spans="1:65" s="2" customFormat="1" ht="16.5" customHeight="1">
      <c r="A150" s="29"/>
      <c r="B150" s="150"/>
      <c r="C150" s="151" t="s">
        <v>189</v>
      </c>
      <c r="D150" s="151" t="s">
        <v>142</v>
      </c>
      <c r="E150" s="152" t="s">
        <v>1634</v>
      </c>
      <c r="F150" s="153" t="s">
        <v>1635</v>
      </c>
      <c r="G150" s="154" t="s">
        <v>483</v>
      </c>
      <c r="H150" s="155">
        <v>2</v>
      </c>
      <c r="I150" s="156"/>
      <c r="J150" s="157">
        <f t="shared" ref="J150:J180" si="0">ROUND(I150*H150,2)</f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ref="P150:P180" si="1">O150*H150</f>
        <v>0</v>
      </c>
      <c r="Q150" s="161">
        <v>0</v>
      </c>
      <c r="R150" s="161">
        <f t="shared" ref="R150:R180" si="2">Q150*H150</f>
        <v>0</v>
      </c>
      <c r="S150" s="161">
        <v>0</v>
      </c>
      <c r="T150" s="162">
        <f t="shared" ref="T150:T180" si="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205</v>
      </c>
      <c r="AT150" s="163" t="s">
        <v>142</v>
      </c>
      <c r="AU150" s="163" t="s">
        <v>84</v>
      </c>
      <c r="AY150" s="14" t="s">
        <v>141</v>
      </c>
      <c r="BE150" s="164">
        <f t="shared" ref="BE150:BE180" si="4">IF(N150="základná",J150,0)</f>
        <v>0</v>
      </c>
      <c r="BF150" s="164">
        <f t="shared" ref="BF150:BF180" si="5">IF(N150="znížená",J150,0)</f>
        <v>0</v>
      </c>
      <c r="BG150" s="164">
        <f t="shared" ref="BG150:BG180" si="6">IF(N150="zákl. prenesená",J150,0)</f>
        <v>0</v>
      </c>
      <c r="BH150" s="164">
        <f t="shared" ref="BH150:BH180" si="7">IF(N150="zníž. prenesená",J150,0)</f>
        <v>0</v>
      </c>
      <c r="BI150" s="164">
        <f t="shared" ref="BI150:BI180" si="8">IF(N150="nulová",J150,0)</f>
        <v>0</v>
      </c>
      <c r="BJ150" s="14" t="s">
        <v>84</v>
      </c>
      <c r="BK150" s="164">
        <f t="shared" ref="BK150:BK180" si="9">ROUND(I150*H150,2)</f>
        <v>0</v>
      </c>
      <c r="BL150" s="14" t="s">
        <v>205</v>
      </c>
      <c r="BM150" s="163" t="s">
        <v>1636</v>
      </c>
    </row>
    <row r="151" spans="1:65" s="2" customFormat="1" ht="16.5" customHeight="1">
      <c r="A151" s="29"/>
      <c r="B151" s="150"/>
      <c r="C151" s="151" t="s">
        <v>193</v>
      </c>
      <c r="D151" s="151" t="s">
        <v>142</v>
      </c>
      <c r="E151" s="152" t="s">
        <v>1637</v>
      </c>
      <c r="F151" s="153" t="s">
        <v>1638</v>
      </c>
      <c r="G151" s="154" t="s">
        <v>483</v>
      </c>
      <c r="H151" s="155">
        <v>2</v>
      </c>
      <c r="I151" s="156"/>
      <c r="J151" s="157">
        <f t="shared" si="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205</v>
      </c>
      <c r="AT151" s="163" t="s">
        <v>142</v>
      </c>
      <c r="AU151" s="163" t="s">
        <v>84</v>
      </c>
      <c r="AY151" s="14" t="s">
        <v>141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4" t="s">
        <v>84</v>
      </c>
      <c r="BK151" s="164">
        <f t="shared" si="9"/>
        <v>0</v>
      </c>
      <c r="BL151" s="14" t="s">
        <v>205</v>
      </c>
      <c r="BM151" s="163" t="s">
        <v>1639</v>
      </c>
    </row>
    <row r="152" spans="1:65" s="2" customFormat="1" ht="24.2" customHeight="1">
      <c r="A152" s="29"/>
      <c r="B152" s="150"/>
      <c r="C152" s="151" t="s">
        <v>197</v>
      </c>
      <c r="D152" s="151" t="s">
        <v>142</v>
      </c>
      <c r="E152" s="152" t="s">
        <v>1527</v>
      </c>
      <c r="F152" s="153" t="s">
        <v>1528</v>
      </c>
      <c r="G152" s="154" t="s">
        <v>301</v>
      </c>
      <c r="H152" s="155">
        <v>6</v>
      </c>
      <c r="I152" s="156"/>
      <c r="J152" s="157">
        <f t="shared" si="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205</v>
      </c>
      <c r="AT152" s="163" t="s">
        <v>142</v>
      </c>
      <c r="AU152" s="163" t="s">
        <v>84</v>
      </c>
      <c r="AY152" s="14" t="s">
        <v>141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4" t="s">
        <v>84</v>
      </c>
      <c r="BK152" s="164">
        <f t="shared" si="9"/>
        <v>0</v>
      </c>
      <c r="BL152" s="14" t="s">
        <v>205</v>
      </c>
      <c r="BM152" s="163" t="s">
        <v>1640</v>
      </c>
    </row>
    <row r="153" spans="1:65" s="2" customFormat="1" ht="24.2" customHeight="1">
      <c r="A153" s="29"/>
      <c r="B153" s="150"/>
      <c r="C153" s="151" t="s">
        <v>201</v>
      </c>
      <c r="D153" s="151" t="s">
        <v>142</v>
      </c>
      <c r="E153" s="152" t="s">
        <v>1641</v>
      </c>
      <c r="F153" s="153" t="s">
        <v>1642</v>
      </c>
      <c r="G153" s="154" t="s">
        <v>301</v>
      </c>
      <c r="H153" s="155">
        <v>3</v>
      </c>
      <c r="I153" s="156"/>
      <c r="J153" s="157">
        <f t="shared" si="0"/>
        <v>0</v>
      </c>
      <c r="K153" s="158"/>
      <c r="L153" s="30"/>
      <c r="M153" s="159" t="s">
        <v>1</v>
      </c>
      <c r="N153" s="160" t="s">
        <v>37</v>
      </c>
      <c r="O153" s="58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205</v>
      </c>
      <c r="AT153" s="163" t="s">
        <v>142</v>
      </c>
      <c r="AU153" s="163" t="s">
        <v>84</v>
      </c>
      <c r="AY153" s="14" t="s">
        <v>141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4" t="s">
        <v>84</v>
      </c>
      <c r="BK153" s="164">
        <f t="shared" si="9"/>
        <v>0</v>
      </c>
      <c r="BL153" s="14" t="s">
        <v>205</v>
      </c>
      <c r="BM153" s="163" t="s">
        <v>1643</v>
      </c>
    </row>
    <row r="154" spans="1:65" s="2" customFormat="1" ht="24.2" customHeight="1">
      <c r="A154" s="29"/>
      <c r="B154" s="150"/>
      <c r="C154" s="151" t="s">
        <v>205</v>
      </c>
      <c r="D154" s="151" t="s">
        <v>142</v>
      </c>
      <c r="E154" s="152" t="s">
        <v>1533</v>
      </c>
      <c r="F154" s="153" t="s">
        <v>1534</v>
      </c>
      <c r="G154" s="154" t="s">
        <v>301</v>
      </c>
      <c r="H154" s="155">
        <v>12</v>
      </c>
      <c r="I154" s="156"/>
      <c r="J154" s="157">
        <f t="shared" si="0"/>
        <v>0</v>
      </c>
      <c r="K154" s="158"/>
      <c r="L154" s="30"/>
      <c r="M154" s="159" t="s">
        <v>1</v>
      </c>
      <c r="N154" s="160" t="s">
        <v>37</v>
      </c>
      <c r="O154" s="58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205</v>
      </c>
      <c r="AT154" s="163" t="s">
        <v>142</v>
      </c>
      <c r="AU154" s="163" t="s">
        <v>84</v>
      </c>
      <c r="AY154" s="14" t="s">
        <v>141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4" t="s">
        <v>84</v>
      </c>
      <c r="BK154" s="164">
        <f t="shared" si="9"/>
        <v>0</v>
      </c>
      <c r="BL154" s="14" t="s">
        <v>205</v>
      </c>
      <c r="BM154" s="163" t="s">
        <v>1644</v>
      </c>
    </row>
    <row r="155" spans="1:65" s="2" customFormat="1" ht="24.2" customHeight="1">
      <c r="A155" s="29"/>
      <c r="B155" s="150"/>
      <c r="C155" s="151" t="s">
        <v>209</v>
      </c>
      <c r="D155" s="151" t="s">
        <v>142</v>
      </c>
      <c r="E155" s="152" t="s">
        <v>1645</v>
      </c>
      <c r="F155" s="153" t="s">
        <v>1646</v>
      </c>
      <c r="G155" s="154" t="s">
        <v>301</v>
      </c>
      <c r="H155" s="155">
        <v>1</v>
      </c>
      <c r="I155" s="156"/>
      <c r="J155" s="157">
        <f t="shared" si="0"/>
        <v>0</v>
      </c>
      <c r="K155" s="158"/>
      <c r="L155" s="30"/>
      <c r="M155" s="159" t="s">
        <v>1</v>
      </c>
      <c r="N155" s="160" t="s">
        <v>37</v>
      </c>
      <c r="O155" s="58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205</v>
      </c>
      <c r="AT155" s="163" t="s">
        <v>142</v>
      </c>
      <c r="AU155" s="163" t="s">
        <v>84</v>
      </c>
      <c r="AY155" s="14" t="s">
        <v>141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4" t="s">
        <v>84</v>
      </c>
      <c r="BK155" s="164">
        <f t="shared" si="9"/>
        <v>0</v>
      </c>
      <c r="BL155" s="14" t="s">
        <v>205</v>
      </c>
      <c r="BM155" s="163" t="s">
        <v>1647</v>
      </c>
    </row>
    <row r="156" spans="1:65" s="2" customFormat="1" ht="24.2" customHeight="1">
      <c r="A156" s="29"/>
      <c r="B156" s="150"/>
      <c r="C156" s="151" t="s">
        <v>213</v>
      </c>
      <c r="D156" s="151" t="s">
        <v>142</v>
      </c>
      <c r="E156" s="152" t="s">
        <v>1648</v>
      </c>
      <c r="F156" s="153" t="s">
        <v>1649</v>
      </c>
      <c r="G156" s="154" t="s">
        <v>301</v>
      </c>
      <c r="H156" s="155">
        <v>1</v>
      </c>
      <c r="I156" s="156"/>
      <c r="J156" s="157">
        <f t="shared" si="0"/>
        <v>0</v>
      </c>
      <c r="K156" s="158"/>
      <c r="L156" s="30"/>
      <c r="M156" s="159" t="s">
        <v>1</v>
      </c>
      <c r="N156" s="160" t="s">
        <v>37</v>
      </c>
      <c r="O156" s="58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205</v>
      </c>
      <c r="AT156" s="163" t="s">
        <v>142</v>
      </c>
      <c r="AU156" s="163" t="s">
        <v>84</v>
      </c>
      <c r="AY156" s="14" t="s">
        <v>141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4" t="s">
        <v>84</v>
      </c>
      <c r="BK156" s="164">
        <f t="shared" si="9"/>
        <v>0</v>
      </c>
      <c r="BL156" s="14" t="s">
        <v>205</v>
      </c>
      <c r="BM156" s="163" t="s">
        <v>1650</v>
      </c>
    </row>
    <row r="157" spans="1:65" s="2" customFormat="1" ht="33" customHeight="1">
      <c r="A157" s="29"/>
      <c r="B157" s="150"/>
      <c r="C157" s="151" t="s">
        <v>217</v>
      </c>
      <c r="D157" s="151" t="s">
        <v>142</v>
      </c>
      <c r="E157" s="152" t="s">
        <v>1651</v>
      </c>
      <c r="F157" s="153" t="s">
        <v>1652</v>
      </c>
      <c r="G157" s="154" t="s">
        <v>1538</v>
      </c>
      <c r="H157" s="155">
        <v>1</v>
      </c>
      <c r="I157" s="156"/>
      <c r="J157" s="157">
        <f t="shared" si="0"/>
        <v>0</v>
      </c>
      <c r="K157" s="158"/>
      <c r="L157" s="30"/>
      <c r="M157" s="159" t="s">
        <v>1</v>
      </c>
      <c r="N157" s="160" t="s">
        <v>37</v>
      </c>
      <c r="O157" s="58"/>
      <c r="P157" s="161">
        <f t="shared" si="1"/>
        <v>0</v>
      </c>
      <c r="Q157" s="161">
        <v>0</v>
      </c>
      <c r="R157" s="161">
        <f t="shared" si="2"/>
        <v>0</v>
      </c>
      <c r="S157" s="161">
        <v>0</v>
      </c>
      <c r="T157" s="162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205</v>
      </c>
      <c r="AT157" s="163" t="s">
        <v>142</v>
      </c>
      <c r="AU157" s="163" t="s">
        <v>84</v>
      </c>
      <c r="AY157" s="14" t="s">
        <v>141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4" t="s">
        <v>84</v>
      </c>
      <c r="BK157" s="164">
        <f t="shared" si="9"/>
        <v>0</v>
      </c>
      <c r="BL157" s="14" t="s">
        <v>205</v>
      </c>
      <c r="BM157" s="163" t="s">
        <v>1653</v>
      </c>
    </row>
    <row r="158" spans="1:65" s="2" customFormat="1" ht="24.2" customHeight="1">
      <c r="A158" s="29"/>
      <c r="B158" s="150"/>
      <c r="C158" s="151" t="s">
        <v>7</v>
      </c>
      <c r="D158" s="151" t="s">
        <v>142</v>
      </c>
      <c r="E158" s="152" t="s">
        <v>1540</v>
      </c>
      <c r="F158" s="153" t="s">
        <v>1541</v>
      </c>
      <c r="G158" s="154" t="s">
        <v>301</v>
      </c>
      <c r="H158" s="155">
        <v>1</v>
      </c>
      <c r="I158" s="156"/>
      <c r="J158" s="157">
        <f t="shared" si="0"/>
        <v>0</v>
      </c>
      <c r="K158" s="158"/>
      <c r="L158" s="30"/>
      <c r="M158" s="159" t="s">
        <v>1</v>
      </c>
      <c r="N158" s="160" t="s">
        <v>37</v>
      </c>
      <c r="O158" s="58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205</v>
      </c>
      <c r="AT158" s="163" t="s">
        <v>142</v>
      </c>
      <c r="AU158" s="163" t="s">
        <v>84</v>
      </c>
      <c r="AY158" s="14" t="s">
        <v>141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4" t="s">
        <v>84</v>
      </c>
      <c r="BK158" s="164">
        <f t="shared" si="9"/>
        <v>0</v>
      </c>
      <c r="BL158" s="14" t="s">
        <v>205</v>
      </c>
      <c r="BM158" s="163" t="s">
        <v>1654</v>
      </c>
    </row>
    <row r="159" spans="1:65" s="2" customFormat="1" ht="24.2" customHeight="1">
      <c r="A159" s="29"/>
      <c r="B159" s="150"/>
      <c r="C159" s="151" t="s">
        <v>224</v>
      </c>
      <c r="D159" s="151" t="s">
        <v>142</v>
      </c>
      <c r="E159" s="152" t="s">
        <v>1543</v>
      </c>
      <c r="F159" s="153" t="s">
        <v>1544</v>
      </c>
      <c r="G159" s="154" t="s">
        <v>1022</v>
      </c>
      <c r="H159" s="155">
        <v>1</v>
      </c>
      <c r="I159" s="156"/>
      <c r="J159" s="157">
        <f t="shared" si="0"/>
        <v>0</v>
      </c>
      <c r="K159" s="158"/>
      <c r="L159" s="30"/>
      <c r="M159" s="159" t="s">
        <v>1</v>
      </c>
      <c r="N159" s="160" t="s">
        <v>37</v>
      </c>
      <c r="O159" s="58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205</v>
      </c>
      <c r="AT159" s="163" t="s">
        <v>142</v>
      </c>
      <c r="AU159" s="163" t="s">
        <v>84</v>
      </c>
      <c r="AY159" s="14" t="s">
        <v>141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4" t="s">
        <v>84</v>
      </c>
      <c r="BK159" s="164">
        <f t="shared" si="9"/>
        <v>0</v>
      </c>
      <c r="BL159" s="14" t="s">
        <v>205</v>
      </c>
      <c r="BM159" s="163" t="s">
        <v>1655</v>
      </c>
    </row>
    <row r="160" spans="1:65" s="2" customFormat="1" ht="24.2" customHeight="1">
      <c r="A160" s="29"/>
      <c r="B160" s="150"/>
      <c r="C160" s="151" t="s">
        <v>228</v>
      </c>
      <c r="D160" s="151" t="s">
        <v>142</v>
      </c>
      <c r="E160" s="152" t="s">
        <v>1656</v>
      </c>
      <c r="F160" s="153" t="s">
        <v>1657</v>
      </c>
      <c r="G160" s="154" t="s">
        <v>1022</v>
      </c>
      <c r="H160" s="155">
        <v>4</v>
      </c>
      <c r="I160" s="156"/>
      <c r="J160" s="157">
        <f t="shared" si="0"/>
        <v>0</v>
      </c>
      <c r="K160" s="158"/>
      <c r="L160" s="30"/>
      <c r="M160" s="159" t="s">
        <v>1</v>
      </c>
      <c r="N160" s="160" t="s">
        <v>37</v>
      </c>
      <c r="O160" s="58"/>
      <c r="P160" s="161">
        <f t="shared" si="1"/>
        <v>0</v>
      </c>
      <c r="Q160" s="161">
        <v>0</v>
      </c>
      <c r="R160" s="161">
        <f t="shared" si="2"/>
        <v>0</v>
      </c>
      <c r="S160" s="161">
        <v>0</v>
      </c>
      <c r="T160" s="162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205</v>
      </c>
      <c r="AT160" s="163" t="s">
        <v>142</v>
      </c>
      <c r="AU160" s="163" t="s">
        <v>84</v>
      </c>
      <c r="AY160" s="14" t="s">
        <v>141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4" t="s">
        <v>84</v>
      </c>
      <c r="BK160" s="164">
        <f t="shared" si="9"/>
        <v>0</v>
      </c>
      <c r="BL160" s="14" t="s">
        <v>205</v>
      </c>
      <c r="BM160" s="163" t="s">
        <v>1658</v>
      </c>
    </row>
    <row r="161" spans="1:65" s="2" customFormat="1" ht="24.2" customHeight="1">
      <c r="A161" s="29"/>
      <c r="B161" s="150"/>
      <c r="C161" s="151" t="s">
        <v>232</v>
      </c>
      <c r="D161" s="151" t="s">
        <v>142</v>
      </c>
      <c r="E161" s="152" t="s">
        <v>1546</v>
      </c>
      <c r="F161" s="153" t="s">
        <v>1547</v>
      </c>
      <c r="G161" s="154" t="s">
        <v>1022</v>
      </c>
      <c r="H161" s="155">
        <v>4</v>
      </c>
      <c r="I161" s="156"/>
      <c r="J161" s="157">
        <f t="shared" si="0"/>
        <v>0</v>
      </c>
      <c r="K161" s="158"/>
      <c r="L161" s="30"/>
      <c r="M161" s="159" t="s">
        <v>1</v>
      </c>
      <c r="N161" s="160" t="s">
        <v>37</v>
      </c>
      <c r="O161" s="58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205</v>
      </c>
      <c r="AT161" s="163" t="s">
        <v>142</v>
      </c>
      <c r="AU161" s="163" t="s">
        <v>84</v>
      </c>
      <c r="AY161" s="14" t="s">
        <v>141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4" t="s">
        <v>84</v>
      </c>
      <c r="BK161" s="164">
        <f t="shared" si="9"/>
        <v>0</v>
      </c>
      <c r="BL161" s="14" t="s">
        <v>205</v>
      </c>
      <c r="BM161" s="163" t="s">
        <v>1659</v>
      </c>
    </row>
    <row r="162" spans="1:65" s="2" customFormat="1" ht="24.2" customHeight="1">
      <c r="A162" s="29"/>
      <c r="B162" s="150"/>
      <c r="C162" s="151" t="s">
        <v>236</v>
      </c>
      <c r="D162" s="151" t="s">
        <v>142</v>
      </c>
      <c r="E162" s="152" t="s">
        <v>1660</v>
      </c>
      <c r="F162" s="153" t="s">
        <v>1661</v>
      </c>
      <c r="G162" s="154" t="s">
        <v>1022</v>
      </c>
      <c r="H162" s="155">
        <v>1</v>
      </c>
      <c r="I162" s="156"/>
      <c r="J162" s="157">
        <f t="shared" si="0"/>
        <v>0</v>
      </c>
      <c r="K162" s="158"/>
      <c r="L162" s="30"/>
      <c r="M162" s="159" t="s">
        <v>1</v>
      </c>
      <c r="N162" s="160" t="s">
        <v>37</v>
      </c>
      <c r="O162" s="58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205</v>
      </c>
      <c r="AT162" s="163" t="s">
        <v>142</v>
      </c>
      <c r="AU162" s="163" t="s">
        <v>84</v>
      </c>
      <c r="AY162" s="14" t="s">
        <v>141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4" t="s">
        <v>84</v>
      </c>
      <c r="BK162" s="164">
        <f t="shared" si="9"/>
        <v>0</v>
      </c>
      <c r="BL162" s="14" t="s">
        <v>205</v>
      </c>
      <c r="BM162" s="163" t="s">
        <v>1662</v>
      </c>
    </row>
    <row r="163" spans="1:65" s="2" customFormat="1" ht="24.2" customHeight="1">
      <c r="A163" s="29"/>
      <c r="B163" s="150"/>
      <c r="C163" s="151" t="s">
        <v>240</v>
      </c>
      <c r="D163" s="151" t="s">
        <v>142</v>
      </c>
      <c r="E163" s="152" t="s">
        <v>1663</v>
      </c>
      <c r="F163" s="153" t="s">
        <v>1664</v>
      </c>
      <c r="G163" s="154" t="s">
        <v>1022</v>
      </c>
      <c r="H163" s="155">
        <v>1</v>
      </c>
      <c r="I163" s="156"/>
      <c r="J163" s="157">
        <f t="shared" si="0"/>
        <v>0</v>
      </c>
      <c r="K163" s="158"/>
      <c r="L163" s="30"/>
      <c r="M163" s="159" t="s">
        <v>1</v>
      </c>
      <c r="N163" s="160" t="s">
        <v>37</v>
      </c>
      <c r="O163" s="58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205</v>
      </c>
      <c r="AT163" s="163" t="s">
        <v>142</v>
      </c>
      <c r="AU163" s="163" t="s">
        <v>84</v>
      </c>
      <c r="AY163" s="14" t="s">
        <v>141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4" t="s">
        <v>84</v>
      </c>
      <c r="BK163" s="164">
        <f t="shared" si="9"/>
        <v>0</v>
      </c>
      <c r="BL163" s="14" t="s">
        <v>205</v>
      </c>
      <c r="BM163" s="163" t="s">
        <v>1665</v>
      </c>
    </row>
    <row r="164" spans="1:65" s="2" customFormat="1" ht="37.9" customHeight="1">
      <c r="A164" s="29"/>
      <c r="B164" s="150"/>
      <c r="C164" s="151" t="s">
        <v>244</v>
      </c>
      <c r="D164" s="151" t="s">
        <v>142</v>
      </c>
      <c r="E164" s="152" t="s">
        <v>1666</v>
      </c>
      <c r="F164" s="153" t="s">
        <v>1667</v>
      </c>
      <c r="G164" s="154" t="s">
        <v>483</v>
      </c>
      <c r="H164" s="155">
        <v>1</v>
      </c>
      <c r="I164" s="156"/>
      <c r="J164" s="157">
        <f t="shared" si="0"/>
        <v>0</v>
      </c>
      <c r="K164" s="158"/>
      <c r="L164" s="30"/>
      <c r="M164" s="159" t="s">
        <v>1</v>
      </c>
      <c r="N164" s="160" t="s">
        <v>37</v>
      </c>
      <c r="O164" s="58"/>
      <c r="P164" s="161">
        <f t="shared" si="1"/>
        <v>0</v>
      </c>
      <c r="Q164" s="161">
        <v>0</v>
      </c>
      <c r="R164" s="161">
        <f t="shared" si="2"/>
        <v>0</v>
      </c>
      <c r="S164" s="161">
        <v>0</v>
      </c>
      <c r="T164" s="162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205</v>
      </c>
      <c r="AT164" s="163" t="s">
        <v>142</v>
      </c>
      <c r="AU164" s="163" t="s">
        <v>84</v>
      </c>
      <c r="AY164" s="14" t="s">
        <v>141</v>
      </c>
      <c r="BE164" s="164">
        <f t="shared" si="4"/>
        <v>0</v>
      </c>
      <c r="BF164" s="164">
        <f t="shared" si="5"/>
        <v>0</v>
      </c>
      <c r="BG164" s="164">
        <f t="shared" si="6"/>
        <v>0</v>
      </c>
      <c r="BH164" s="164">
        <f t="shared" si="7"/>
        <v>0</v>
      </c>
      <c r="BI164" s="164">
        <f t="shared" si="8"/>
        <v>0</v>
      </c>
      <c r="BJ164" s="14" t="s">
        <v>84</v>
      </c>
      <c r="BK164" s="164">
        <f t="shared" si="9"/>
        <v>0</v>
      </c>
      <c r="BL164" s="14" t="s">
        <v>205</v>
      </c>
      <c r="BM164" s="163" t="s">
        <v>1668</v>
      </c>
    </row>
    <row r="165" spans="1:65" s="2" customFormat="1" ht="37.9" customHeight="1">
      <c r="A165" s="29"/>
      <c r="B165" s="150"/>
      <c r="C165" s="151" t="s">
        <v>248</v>
      </c>
      <c r="D165" s="151" t="s">
        <v>142</v>
      </c>
      <c r="E165" s="152" t="s">
        <v>1669</v>
      </c>
      <c r="F165" s="153" t="s">
        <v>1670</v>
      </c>
      <c r="G165" s="154" t="s">
        <v>483</v>
      </c>
      <c r="H165" s="155">
        <v>1</v>
      </c>
      <c r="I165" s="156"/>
      <c r="J165" s="157">
        <f t="shared" si="0"/>
        <v>0</v>
      </c>
      <c r="K165" s="158"/>
      <c r="L165" s="30"/>
      <c r="M165" s="159" t="s">
        <v>1</v>
      </c>
      <c r="N165" s="160" t="s">
        <v>37</v>
      </c>
      <c r="O165" s="58"/>
      <c r="P165" s="161">
        <f t="shared" si="1"/>
        <v>0</v>
      </c>
      <c r="Q165" s="161">
        <v>0</v>
      </c>
      <c r="R165" s="161">
        <f t="shared" si="2"/>
        <v>0</v>
      </c>
      <c r="S165" s="161">
        <v>0</v>
      </c>
      <c r="T165" s="162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205</v>
      </c>
      <c r="AT165" s="163" t="s">
        <v>142</v>
      </c>
      <c r="AU165" s="163" t="s">
        <v>84</v>
      </c>
      <c r="AY165" s="14" t="s">
        <v>141</v>
      </c>
      <c r="BE165" s="164">
        <f t="shared" si="4"/>
        <v>0</v>
      </c>
      <c r="BF165" s="164">
        <f t="shared" si="5"/>
        <v>0</v>
      </c>
      <c r="BG165" s="164">
        <f t="shared" si="6"/>
        <v>0</v>
      </c>
      <c r="BH165" s="164">
        <f t="shared" si="7"/>
        <v>0</v>
      </c>
      <c r="BI165" s="164">
        <f t="shared" si="8"/>
        <v>0</v>
      </c>
      <c r="BJ165" s="14" t="s">
        <v>84</v>
      </c>
      <c r="BK165" s="164">
        <f t="shared" si="9"/>
        <v>0</v>
      </c>
      <c r="BL165" s="14" t="s">
        <v>205</v>
      </c>
      <c r="BM165" s="163" t="s">
        <v>1671</v>
      </c>
    </row>
    <row r="166" spans="1:65" s="2" customFormat="1" ht="24.2" customHeight="1">
      <c r="A166" s="29"/>
      <c r="B166" s="150"/>
      <c r="C166" s="151" t="s">
        <v>252</v>
      </c>
      <c r="D166" s="151" t="s">
        <v>142</v>
      </c>
      <c r="E166" s="152" t="s">
        <v>1549</v>
      </c>
      <c r="F166" s="153" t="s">
        <v>1550</v>
      </c>
      <c r="G166" s="154" t="s">
        <v>483</v>
      </c>
      <c r="H166" s="155">
        <v>4</v>
      </c>
      <c r="I166" s="156"/>
      <c r="J166" s="157">
        <f t="shared" si="0"/>
        <v>0</v>
      </c>
      <c r="K166" s="158"/>
      <c r="L166" s="30"/>
      <c r="M166" s="159" t="s">
        <v>1</v>
      </c>
      <c r="N166" s="160" t="s">
        <v>37</v>
      </c>
      <c r="O166" s="58"/>
      <c r="P166" s="161">
        <f t="shared" si="1"/>
        <v>0</v>
      </c>
      <c r="Q166" s="161">
        <v>0</v>
      </c>
      <c r="R166" s="161">
        <f t="shared" si="2"/>
        <v>0</v>
      </c>
      <c r="S166" s="161">
        <v>0</v>
      </c>
      <c r="T166" s="162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205</v>
      </c>
      <c r="AT166" s="163" t="s">
        <v>142</v>
      </c>
      <c r="AU166" s="163" t="s">
        <v>84</v>
      </c>
      <c r="AY166" s="14" t="s">
        <v>141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4" t="s">
        <v>84</v>
      </c>
      <c r="BK166" s="164">
        <f t="shared" si="9"/>
        <v>0</v>
      </c>
      <c r="BL166" s="14" t="s">
        <v>205</v>
      </c>
      <c r="BM166" s="163" t="s">
        <v>1672</v>
      </c>
    </row>
    <row r="167" spans="1:65" s="2" customFormat="1" ht="24.2" customHeight="1">
      <c r="A167" s="29"/>
      <c r="B167" s="150"/>
      <c r="C167" s="151" t="s">
        <v>256</v>
      </c>
      <c r="D167" s="151" t="s">
        <v>142</v>
      </c>
      <c r="E167" s="152" t="s">
        <v>1673</v>
      </c>
      <c r="F167" s="153" t="s">
        <v>1674</v>
      </c>
      <c r="G167" s="154" t="s">
        <v>157</v>
      </c>
      <c r="H167" s="155">
        <v>2</v>
      </c>
      <c r="I167" s="156"/>
      <c r="J167" s="157">
        <f t="shared" si="0"/>
        <v>0</v>
      </c>
      <c r="K167" s="158"/>
      <c r="L167" s="30"/>
      <c r="M167" s="159" t="s">
        <v>1</v>
      </c>
      <c r="N167" s="160" t="s">
        <v>37</v>
      </c>
      <c r="O167" s="58"/>
      <c r="P167" s="161">
        <f t="shared" si="1"/>
        <v>0</v>
      </c>
      <c r="Q167" s="161">
        <v>0</v>
      </c>
      <c r="R167" s="161">
        <f t="shared" si="2"/>
        <v>0</v>
      </c>
      <c r="S167" s="161">
        <v>0</v>
      </c>
      <c r="T167" s="162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205</v>
      </c>
      <c r="AT167" s="163" t="s">
        <v>142</v>
      </c>
      <c r="AU167" s="163" t="s">
        <v>84</v>
      </c>
      <c r="AY167" s="14" t="s">
        <v>141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4" t="s">
        <v>84</v>
      </c>
      <c r="BK167" s="164">
        <f t="shared" si="9"/>
        <v>0</v>
      </c>
      <c r="BL167" s="14" t="s">
        <v>205</v>
      </c>
      <c r="BM167" s="163" t="s">
        <v>1675</v>
      </c>
    </row>
    <row r="168" spans="1:65" s="2" customFormat="1" ht="24.2" customHeight="1">
      <c r="A168" s="29"/>
      <c r="B168" s="150"/>
      <c r="C168" s="167" t="s">
        <v>260</v>
      </c>
      <c r="D168" s="167" t="s">
        <v>301</v>
      </c>
      <c r="E168" s="168" t="s">
        <v>1676</v>
      </c>
      <c r="F168" s="169" t="s">
        <v>1677</v>
      </c>
      <c r="G168" s="170" t="s">
        <v>483</v>
      </c>
      <c r="H168" s="171">
        <v>2</v>
      </c>
      <c r="I168" s="172"/>
      <c r="J168" s="173">
        <f t="shared" si="0"/>
        <v>0</v>
      </c>
      <c r="K168" s="174"/>
      <c r="L168" s="175"/>
      <c r="M168" s="176" t="s">
        <v>1</v>
      </c>
      <c r="N168" s="177" t="s">
        <v>37</v>
      </c>
      <c r="O168" s="58"/>
      <c r="P168" s="161">
        <f t="shared" si="1"/>
        <v>0</v>
      </c>
      <c r="Q168" s="161">
        <v>0</v>
      </c>
      <c r="R168" s="161">
        <f t="shared" si="2"/>
        <v>0</v>
      </c>
      <c r="S168" s="161">
        <v>0</v>
      </c>
      <c r="T168" s="162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268</v>
      </c>
      <c r="AT168" s="163" t="s">
        <v>301</v>
      </c>
      <c r="AU168" s="163" t="s">
        <v>84</v>
      </c>
      <c r="AY168" s="14" t="s">
        <v>141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4" t="s">
        <v>84</v>
      </c>
      <c r="BK168" s="164">
        <f t="shared" si="9"/>
        <v>0</v>
      </c>
      <c r="BL168" s="14" t="s">
        <v>205</v>
      </c>
      <c r="BM168" s="163" t="s">
        <v>1678</v>
      </c>
    </row>
    <row r="169" spans="1:65" s="2" customFormat="1" ht="24.2" customHeight="1">
      <c r="A169" s="29"/>
      <c r="B169" s="150"/>
      <c r="C169" s="151" t="s">
        <v>264</v>
      </c>
      <c r="D169" s="151" t="s">
        <v>142</v>
      </c>
      <c r="E169" s="152" t="s">
        <v>1679</v>
      </c>
      <c r="F169" s="153" t="s">
        <v>1680</v>
      </c>
      <c r="G169" s="154" t="s">
        <v>483</v>
      </c>
      <c r="H169" s="155">
        <v>6</v>
      </c>
      <c r="I169" s="156"/>
      <c r="J169" s="157">
        <f t="shared" si="0"/>
        <v>0</v>
      </c>
      <c r="K169" s="158"/>
      <c r="L169" s="30"/>
      <c r="M169" s="159" t="s">
        <v>1</v>
      </c>
      <c r="N169" s="160" t="s">
        <v>37</v>
      </c>
      <c r="O169" s="58"/>
      <c r="P169" s="161">
        <f t="shared" si="1"/>
        <v>0</v>
      </c>
      <c r="Q169" s="161">
        <v>0</v>
      </c>
      <c r="R169" s="161">
        <f t="shared" si="2"/>
        <v>0</v>
      </c>
      <c r="S169" s="161">
        <v>0</v>
      </c>
      <c r="T169" s="162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205</v>
      </c>
      <c r="AT169" s="163" t="s">
        <v>142</v>
      </c>
      <c r="AU169" s="163" t="s">
        <v>84</v>
      </c>
      <c r="AY169" s="14" t="s">
        <v>141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4" t="s">
        <v>84</v>
      </c>
      <c r="BK169" s="164">
        <f t="shared" si="9"/>
        <v>0</v>
      </c>
      <c r="BL169" s="14" t="s">
        <v>205</v>
      </c>
      <c r="BM169" s="163" t="s">
        <v>1681</v>
      </c>
    </row>
    <row r="170" spans="1:65" s="2" customFormat="1" ht="16.5" customHeight="1">
      <c r="A170" s="29"/>
      <c r="B170" s="150"/>
      <c r="C170" s="167" t="s">
        <v>268</v>
      </c>
      <c r="D170" s="167" t="s">
        <v>301</v>
      </c>
      <c r="E170" s="168" t="s">
        <v>1558</v>
      </c>
      <c r="F170" s="169" t="s">
        <v>1682</v>
      </c>
      <c r="G170" s="170" t="s">
        <v>483</v>
      </c>
      <c r="H170" s="171">
        <v>3</v>
      </c>
      <c r="I170" s="172"/>
      <c r="J170" s="173">
        <f t="shared" si="0"/>
        <v>0</v>
      </c>
      <c r="K170" s="174"/>
      <c r="L170" s="175"/>
      <c r="M170" s="176" t="s">
        <v>1</v>
      </c>
      <c r="N170" s="177" t="s">
        <v>37</v>
      </c>
      <c r="O170" s="58"/>
      <c r="P170" s="161">
        <f t="shared" si="1"/>
        <v>0</v>
      </c>
      <c r="Q170" s="161">
        <v>0</v>
      </c>
      <c r="R170" s="161">
        <f t="shared" si="2"/>
        <v>0</v>
      </c>
      <c r="S170" s="161">
        <v>0</v>
      </c>
      <c r="T170" s="162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268</v>
      </c>
      <c r="AT170" s="163" t="s">
        <v>301</v>
      </c>
      <c r="AU170" s="163" t="s">
        <v>84</v>
      </c>
      <c r="AY170" s="14" t="s">
        <v>141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4" t="s">
        <v>84</v>
      </c>
      <c r="BK170" s="164">
        <f t="shared" si="9"/>
        <v>0</v>
      </c>
      <c r="BL170" s="14" t="s">
        <v>205</v>
      </c>
      <c r="BM170" s="163" t="s">
        <v>1683</v>
      </c>
    </row>
    <row r="171" spans="1:65" s="2" customFormat="1" ht="16.5" customHeight="1">
      <c r="A171" s="29"/>
      <c r="B171" s="150"/>
      <c r="C171" s="167" t="s">
        <v>272</v>
      </c>
      <c r="D171" s="167" t="s">
        <v>301</v>
      </c>
      <c r="E171" s="168" t="s">
        <v>1561</v>
      </c>
      <c r="F171" s="169" t="s">
        <v>1562</v>
      </c>
      <c r="G171" s="170" t="s">
        <v>483</v>
      </c>
      <c r="H171" s="171">
        <v>1</v>
      </c>
      <c r="I171" s="172"/>
      <c r="J171" s="173">
        <f t="shared" si="0"/>
        <v>0</v>
      </c>
      <c r="K171" s="174"/>
      <c r="L171" s="175"/>
      <c r="M171" s="176" t="s">
        <v>1</v>
      </c>
      <c r="N171" s="177" t="s">
        <v>37</v>
      </c>
      <c r="O171" s="58"/>
      <c r="P171" s="161">
        <f t="shared" si="1"/>
        <v>0</v>
      </c>
      <c r="Q171" s="161">
        <v>0</v>
      </c>
      <c r="R171" s="161">
        <f t="shared" si="2"/>
        <v>0</v>
      </c>
      <c r="S171" s="161">
        <v>0</v>
      </c>
      <c r="T171" s="162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268</v>
      </c>
      <c r="AT171" s="163" t="s">
        <v>301</v>
      </c>
      <c r="AU171" s="163" t="s">
        <v>84</v>
      </c>
      <c r="AY171" s="14" t="s">
        <v>141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4" t="s">
        <v>84</v>
      </c>
      <c r="BK171" s="164">
        <f t="shared" si="9"/>
        <v>0</v>
      </c>
      <c r="BL171" s="14" t="s">
        <v>205</v>
      </c>
      <c r="BM171" s="163" t="s">
        <v>1684</v>
      </c>
    </row>
    <row r="172" spans="1:65" s="2" customFormat="1" ht="16.5" customHeight="1">
      <c r="A172" s="29"/>
      <c r="B172" s="150"/>
      <c r="C172" s="167" t="s">
        <v>276</v>
      </c>
      <c r="D172" s="167" t="s">
        <v>301</v>
      </c>
      <c r="E172" s="168" t="s">
        <v>1685</v>
      </c>
      <c r="F172" s="169" t="s">
        <v>1686</v>
      </c>
      <c r="G172" s="170" t="s">
        <v>483</v>
      </c>
      <c r="H172" s="171">
        <v>0</v>
      </c>
      <c r="I172" s="172"/>
      <c r="J172" s="173">
        <f t="shared" si="0"/>
        <v>0</v>
      </c>
      <c r="K172" s="174"/>
      <c r="L172" s="175"/>
      <c r="M172" s="176" t="s">
        <v>1</v>
      </c>
      <c r="N172" s="177" t="s">
        <v>37</v>
      </c>
      <c r="O172" s="58"/>
      <c r="P172" s="161">
        <f t="shared" si="1"/>
        <v>0</v>
      </c>
      <c r="Q172" s="161">
        <v>0</v>
      </c>
      <c r="R172" s="161">
        <f t="shared" si="2"/>
        <v>0</v>
      </c>
      <c r="S172" s="161">
        <v>0</v>
      </c>
      <c r="T172" s="162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268</v>
      </c>
      <c r="AT172" s="163" t="s">
        <v>301</v>
      </c>
      <c r="AU172" s="163" t="s">
        <v>84</v>
      </c>
      <c r="AY172" s="14" t="s">
        <v>141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4" t="s">
        <v>84</v>
      </c>
      <c r="BK172" s="164">
        <f t="shared" si="9"/>
        <v>0</v>
      </c>
      <c r="BL172" s="14" t="s">
        <v>205</v>
      </c>
      <c r="BM172" s="163" t="s">
        <v>1687</v>
      </c>
    </row>
    <row r="173" spans="1:65" s="2" customFormat="1" ht="16.5" customHeight="1">
      <c r="A173" s="29"/>
      <c r="B173" s="150"/>
      <c r="C173" s="167" t="s">
        <v>280</v>
      </c>
      <c r="D173" s="167" t="s">
        <v>301</v>
      </c>
      <c r="E173" s="168" t="s">
        <v>1688</v>
      </c>
      <c r="F173" s="169" t="s">
        <v>1689</v>
      </c>
      <c r="G173" s="170" t="s">
        <v>483</v>
      </c>
      <c r="H173" s="171">
        <v>6</v>
      </c>
      <c r="I173" s="172"/>
      <c r="J173" s="173">
        <f t="shared" si="0"/>
        <v>0</v>
      </c>
      <c r="K173" s="174"/>
      <c r="L173" s="175"/>
      <c r="M173" s="176" t="s">
        <v>1</v>
      </c>
      <c r="N173" s="177" t="s">
        <v>37</v>
      </c>
      <c r="O173" s="58"/>
      <c r="P173" s="161">
        <f t="shared" si="1"/>
        <v>0</v>
      </c>
      <c r="Q173" s="161">
        <v>0</v>
      </c>
      <c r="R173" s="161">
        <f t="shared" si="2"/>
        <v>0</v>
      </c>
      <c r="S173" s="161">
        <v>0</v>
      </c>
      <c r="T173" s="162">
        <f t="shared" si="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268</v>
      </c>
      <c r="AT173" s="163" t="s">
        <v>301</v>
      </c>
      <c r="AU173" s="163" t="s">
        <v>84</v>
      </c>
      <c r="AY173" s="14" t="s">
        <v>141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4" t="s">
        <v>84</v>
      </c>
      <c r="BK173" s="164">
        <f t="shared" si="9"/>
        <v>0</v>
      </c>
      <c r="BL173" s="14" t="s">
        <v>205</v>
      </c>
      <c r="BM173" s="163" t="s">
        <v>1690</v>
      </c>
    </row>
    <row r="174" spans="1:65" s="2" customFormat="1" ht="24.2" customHeight="1">
      <c r="A174" s="29"/>
      <c r="B174" s="150"/>
      <c r="C174" s="167" t="s">
        <v>284</v>
      </c>
      <c r="D174" s="167" t="s">
        <v>301</v>
      </c>
      <c r="E174" s="168" t="s">
        <v>1691</v>
      </c>
      <c r="F174" s="169" t="s">
        <v>1692</v>
      </c>
      <c r="G174" s="170" t="s">
        <v>483</v>
      </c>
      <c r="H174" s="171">
        <v>1</v>
      </c>
      <c r="I174" s="172"/>
      <c r="J174" s="173">
        <f t="shared" si="0"/>
        <v>0</v>
      </c>
      <c r="K174" s="174"/>
      <c r="L174" s="175"/>
      <c r="M174" s="176" t="s">
        <v>1</v>
      </c>
      <c r="N174" s="177" t="s">
        <v>37</v>
      </c>
      <c r="O174" s="58"/>
      <c r="P174" s="161">
        <f t="shared" si="1"/>
        <v>0</v>
      </c>
      <c r="Q174" s="161">
        <v>0</v>
      </c>
      <c r="R174" s="161">
        <f t="shared" si="2"/>
        <v>0</v>
      </c>
      <c r="S174" s="161">
        <v>0</v>
      </c>
      <c r="T174" s="162">
        <f t="shared" si="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268</v>
      </c>
      <c r="AT174" s="163" t="s">
        <v>301</v>
      </c>
      <c r="AU174" s="163" t="s">
        <v>84</v>
      </c>
      <c r="AY174" s="14" t="s">
        <v>141</v>
      </c>
      <c r="BE174" s="164">
        <f t="shared" si="4"/>
        <v>0</v>
      </c>
      <c r="BF174" s="164">
        <f t="shared" si="5"/>
        <v>0</v>
      </c>
      <c r="BG174" s="164">
        <f t="shared" si="6"/>
        <v>0</v>
      </c>
      <c r="BH174" s="164">
        <f t="shared" si="7"/>
        <v>0</v>
      </c>
      <c r="BI174" s="164">
        <f t="shared" si="8"/>
        <v>0</v>
      </c>
      <c r="BJ174" s="14" t="s">
        <v>84</v>
      </c>
      <c r="BK174" s="164">
        <f t="shared" si="9"/>
        <v>0</v>
      </c>
      <c r="BL174" s="14" t="s">
        <v>205</v>
      </c>
      <c r="BM174" s="163" t="s">
        <v>1693</v>
      </c>
    </row>
    <row r="175" spans="1:65" s="2" customFormat="1" ht="24.2" customHeight="1">
      <c r="A175" s="29"/>
      <c r="B175" s="150"/>
      <c r="C175" s="167" t="s">
        <v>289</v>
      </c>
      <c r="D175" s="167" t="s">
        <v>301</v>
      </c>
      <c r="E175" s="168" t="s">
        <v>1694</v>
      </c>
      <c r="F175" s="169" t="s">
        <v>1695</v>
      </c>
      <c r="G175" s="170" t="s">
        <v>483</v>
      </c>
      <c r="H175" s="171">
        <v>1</v>
      </c>
      <c r="I175" s="172"/>
      <c r="J175" s="173">
        <f t="shared" si="0"/>
        <v>0</v>
      </c>
      <c r="K175" s="174"/>
      <c r="L175" s="175"/>
      <c r="M175" s="176" t="s">
        <v>1</v>
      </c>
      <c r="N175" s="177" t="s">
        <v>37</v>
      </c>
      <c r="O175" s="58"/>
      <c r="P175" s="161">
        <f t="shared" si="1"/>
        <v>0</v>
      </c>
      <c r="Q175" s="161">
        <v>0</v>
      </c>
      <c r="R175" s="161">
        <f t="shared" si="2"/>
        <v>0</v>
      </c>
      <c r="S175" s="161">
        <v>0</v>
      </c>
      <c r="T175" s="162">
        <f t="shared" si="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268</v>
      </c>
      <c r="AT175" s="163" t="s">
        <v>301</v>
      </c>
      <c r="AU175" s="163" t="s">
        <v>84</v>
      </c>
      <c r="AY175" s="14" t="s">
        <v>141</v>
      </c>
      <c r="BE175" s="164">
        <f t="shared" si="4"/>
        <v>0</v>
      </c>
      <c r="BF175" s="164">
        <f t="shared" si="5"/>
        <v>0</v>
      </c>
      <c r="BG175" s="164">
        <f t="shared" si="6"/>
        <v>0</v>
      </c>
      <c r="BH175" s="164">
        <f t="shared" si="7"/>
        <v>0</v>
      </c>
      <c r="BI175" s="164">
        <f t="shared" si="8"/>
        <v>0</v>
      </c>
      <c r="BJ175" s="14" t="s">
        <v>84</v>
      </c>
      <c r="BK175" s="164">
        <f t="shared" si="9"/>
        <v>0</v>
      </c>
      <c r="BL175" s="14" t="s">
        <v>205</v>
      </c>
      <c r="BM175" s="163" t="s">
        <v>1696</v>
      </c>
    </row>
    <row r="176" spans="1:65" s="2" customFormat="1" ht="16.5" customHeight="1">
      <c r="A176" s="29"/>
      <c r="B176" s="150"/>
      <c r="C176" s="151" t="s">
        <v>294</v>
      </c>
      <c r="D176" s="151" t="s">
        <v>142</v>
      </c>
      <c r="E176" s="152" t="s">
        <v>1697</v>
      </c>
      <c r="F176" s="153" t="s">
        <v>1698</v>
      </c>
      <c r="G176" s="154" t="s">
        <v>157</v>
      </c>
      <c r="H176" s="155">
        <v>1</v>
      </c>
      <c r="I176" s="156"/>
      <c r="J176" s="157">
        <f t="shared" si="0"/>
        <v>0</v>
      </c>
      <c r="K176" s="158"/>
      <c r="L176" s="30"/>
      <c r="M176" s="159" t="s">
        <v>1</v>
      </c>
      <c r="N176" s="160" t="s">
        <v>37</v>
      </c>
      <c r="O176" s="58"/>
      <c r="P176" s="161">
        <f t="shared" si="1"/>
        <v>0</v>
      </c>
      <c r="Q176" s="161">
        <v>0</v>
      </c>
      <c r="R176" s="161">
        <f t="shared" si="2"/>
        <v>0</v>
      </c>
      <c r="S176" s="161">
        <v>0</v>
      </c>
      <c r="T176" s="162">
        <f t="shared" si="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205</v>
      </c>
      <c r="AT176" s="163" t="s">
        <v>142</v>
      </c>
      <c r="AU176" s="163" t="s">
        <v>84</v>
      </c>
      <c r="AY176" s="14" t="s">
        <v>141</v>
      </c>
      <c r="BE176" s="164">
        <f t="shared" si="4"/>
        <v>0</v>
      </c>
      <c r="BF176" s="164">
        <f t="shared" si="5"/>
        <v>0</v>
      </c>
      <c r="BG176" s="164">
        <f t="shared" si="6"/>
        <v>0</v>
      </c>
      <c r="BH176" s="164">
        <f t="shared" si="7"/>
        <v>0</v>
      </c>
      <c r="BI176" s="164">
        <f t="shared" si="8"/>
        <v>0</v>
      </c>
      <c r="BJ176" s="14" t="s">
        <v>84</v>
      </c>
      <c r="BK176" s="164">
        <f t="shared" si="9"/>
        <v>0</v>
      </c>
      <c r="BL176" s="14" t="s">
        <v>205</v>
      </c>
      <c r="BM176" s="163" t="s">
        <v>1699</v>
      </c>
    </row>
    <row r="177" spans="1:65" s="2" customFormat="1" ht="24.2" customHeight="1">
      <c r="A177" s="29"/>
      <c r="B177" s="150"/>
      <c r="C177" s="151" t="s">
        <v>300</v>
      </c>
      <c r="D177" s="151" t="s">
        <v>142</v>
      </c>
      <c r="E177" s="152" t="s">
        <v>1567</v>
      </c>
      <c r="F177" s="153" t="s">
        <v>1013</v>
      </c>
      <c r="G177" s="154" t="s">
        <v>483</v>
      </c>
      <c r="H177" s="155">
        <v>2</v>
      </c>
      <c r="I177" s="156"/>
      <c r="J177" s="157">
        <f t="shared" si="0"/>
        <v>0</v>
      </c>
      <c r="K177" s="158"/>
      <c r="L177" s="30"/>
      <c r="M177" s="159" t="s">
        <v>1</v>
      </c>
      <c r="N177" s="160" t="s">
        <v>37</v>
      </c>
      <c r="O177" s="58"/>
      <c r="P177" s="161">
        <f t="shared" si="1"/>
        <v>0</v>
      </c>
      <c r="Q177" s="161">
        <v>0</v>
      </c>
      <c r="R177" s="161">
        <f t="shared" si="2"/>
        <v>0</v>
      </c>
      <c r="S177" s="161">
        <v>0</v>
      </c>
      <c r="T177" s="162">
        <f t="shared" si="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205</v>
      </c>
      <c r="AT177" s="163" t="s">
        <v>142</v>
      </c>
      <c r="AU177" s="163" t="s">
        <v>84</v>
      </c>
      <c r="AY177" s="14" t="s">
        <v>141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4" t="s">
        <v>84</v>
      </c>
      <c r="BK177" s="164">
        <f t="shared" si="9"/>
        <v>0</v>
      </c>
      <c r="BL177" s="14" t="s">
        <v>205</v>
      </c>
      <c r="BM177" s="163" t="s">
        <v>1700</v>
      </c>
    </row>
    <row r="178" spans="1:65" s="2" customFormat="1" ht="24.2" customHeight="1">
      <c r="A178" s="29"/>
      <c r="B178" s="150"/>
      <c r="C178" s="151" t="s">
        <v>305</v>
      </c>
      <c r="D178" s="151" t="s">
        <v>142</v>
      </c>
      <c r="E178" s="152" t="s">
        <v>1569</v>
      </c>
      <c r="F178" s="153" t="s">
        <v>1570</v>
      </c>
      <c r="G178" s="154" t="s">
        <v>483</v>
      </c>
      <c r="H178" s="155">
        <v>2</v>
      </c>
      <c r="I178" s="156"/>
      <c r="J178" s="157">
        <f t="shared" si="0"/>
        <v>0</v>
      </c>
      <c r="K178" s="158"/>
      <c r="L178" s="30"/>
      <c r="M178" s="159" t="s">
        <v>1</v>
      </c>
      <c r="N178" s="160" t="s">
        <v>37</v>
      </c>
      <c r="O178" s="58"/>
      <c r="P178" s="161">
        <f t="shared" si="1"/>
        <v>0</v>
      </c>
      <c r="Q178" s="161">
        <v>0</v>
      </c>
      <c r="R178" s="161">
        <f t="shared" si="2"/>
        <v>0</v>
      </c>
      <c r="S178" s="161">
        <v>0</v>
      </c>
      <c r="T178" s="162">
        <f t="shared" si="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205</v>
      </c>
      <c r="AT178" s="163" t="s">
        <v>142</v>
      </c>
      <c r="AU178" s="163" t="s">
        <v>84</v>
      </c>
      <c r="AY178" s="14" t="s">
        <v>141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4" t="s">
        <v>84</v>
      </c>
      <c r="BK178" s="164">
        <f t="shared" si="9"/>
        <v>0</v>
      </c>
      <c r="BL178" s="14" t="s">
        <v>205</v>
      </c>
      <c r="BM178" s="163" t="s">
        <v>1701</v>
      </c>
    </row>
    <row r="179" spans="1:65" s="2" customFormat="1" ht="24.2" customHeight="1">
      <c r="A179" s="29"/>
      <c r="B179" s="150"/>
      <c r="C179" s="151" t="s">
        <v>309</v>
      </c>
      <c r="D179" s="151" t="s">
        <v>142</v>
      </c>
      <c r="E179" s="152" t="s">
        <v>1572</v>
      </c>
      <c r="F179" s="153" t="s">
        <v>1702</v>
      </c>
      <c r="G179" s="154" t="s">
        <v>483</v>
      </c>
      <c r="H179" s="155">
        <v>2</v>
      </c>
      <c r="I179" s="156"/>
      <c r="J179" s="157">
        <f t="shared" si="0"/>
        <v>0</v>
      </c>
      <c r="K179" s="158"/>
      <c r="L179" s="30"/>
      <c r="M179" s="159" t="s">
        <v>1</v>
      </c>
      <c r="N179" s="160" t="s">
        <v>37</v>
      </c>
      <c r="O179" s="58"/>
      <c r="P179" s="161">
        <f t="shared" si="1"/>
        <v>0</v>
      </c>
      <c r="Q179" s="161">
        <v>0</v>
      </c>
      <c r="R179" s="161">
        <f t="shared" si="2"/>
        <v>0</v>
      </c>
      <c r="S179" s="161">
        <v>0</v>
      </c>
      <c r="T179" s="162">
        <f t="shared" si="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205</v>
      </c>
      <c r="AT179" s="163" t="s">
        <v>142</v>
      </c>
      <c r="AU179" s="163" t="s">
        <v>84</v>
      </c>
      <c r="AY179" s="14" t="s">
        <v>141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4" t="s">
        <v>84</v>
      </c>
      <c r="BK179" s="164">
        <f t="shared" si="9"/>
        <v>0</v>
      </c>
      <c r="BL179" s="14" t="s">
        <v>205</v>
      </c>
      <c r="BM179" s="163" t="s">
        <v>1703</v>
      </c>
    </row>
    <row r="180" spans="1:65" s="2" customFormat="1" ht="24.2" customHeight="1">
      <c r="A180" s="29"/>
      <c r="B180" s="150"/>
      <c r="C180" s="151" t="s">
        <v>313</v>
      </c>
      <c r="D180" s="151" t="s">
        <v>142</v>
      </c>
      <c r="E180" s="152" t="s">
        <v>1575</v>
      </c>
      <c r="F180" s="153" t="s">
        <v>1576</v>
      </c>
      <c r="G180" s="154" t="s">
        <v>472</v>
      </c>
      <c r="H180" s="178"/>
      <c r="I180" s="156"/>
      <c r="J180" s="157">
        <f t="shared" si="0"/>
        <v>0</v>
      </c>
      <c r="K180" s="158"/>
      <c r="L180" s="30"/>
      <c r="M180" s="159" t="s">
        <v>1</v>
      </c>
      <c r="N180" s="160" t="s">
        <v>37</v>
      </c>
      <c r="O180" s="58"/>
      <c r="P180" s="161">
        <f t="shared" si="1"/>
        <v>0</v>
      </c>
      <c r="Q180" s="161">
        <v>0</v>
      </c>
      <c r="R180" s="161">
        <f t="shared" si="2"/>
        <v>0</v>
      </c>
      <c r="S180" s="161">
        <v>0</v>
      </c>
      <c r="T180" s="162">
        <f t="shared" si="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205</v>
      </c>
      <c r="AT180" s="163" t="s">
        <v>142</v>
      </c>
      <c r="AU180" s="163" t="s">
        <v>84</v>
      </c>
      <c r="AY180" s="14" t="s">
        <v>141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4" t="s">
        <v>84</v>
      </c>
      <c r="BK180" s="164">
        <f t="shared" si="9"/>
        <v>0</v>
      </c>
      <c r="BL180" s="14" t="s">
        <v>205</v>
      </c>
      <c r="BM180" s="163" t="s">
        <v>1704</v>
      </c>
    </row>
    <row r="181" spans="1:65" s="12" customFormat="1" ht="22.9" customHeight="1">
      <c r="B181" s="139"/>
      <c r="D181" s="140" t="s">
        <v>70</v>
      </c>
      <c r="E181" s="165" t="s">
        <v>1136</v>
      </c>
      <c r="F181" s="165" t="s">
        <v>1137</v>
      </c>
      <c r="I181" s="142"/>
      <c r="J181" s="166">
        <f>BK181</f>
        <v>0</v>
      </c>
      <c r="L181" s="139"/>
      <c r="M181" s="144"/>
      <c r="N181" s="145"/>
      <c r="O181" s="145"/>
      <c r="P181" s="146">
        <f>SUM(P182:P184)</f>
        <v>0</v>
      </c>
      <c r="Q181" s="145"/>
      <c r="R181" s="146">
        <f>SUM(R182:R184)</f>
        <v>0</v>
      </c>
      <c r="S181" s="145"/>
      <c r="T181" s="147">
        <f>SUM(T182:T184)</f>
        <v>0</v>
      </c>
      <c r="AR181" s="140" t="s">
        <v>84</v>
      </c>
      <c r="AT181" s="148" t="s">
        <v>70</v>
      </c>
      <c r="AU181" s="148" t="s">
        <v>78</v>
      </c>
      <c r="AY181" s="140" t="s">
        <v>141</v>
      </c>
      <c r="BK181" s="149">
        <f>SUM(BK182:BK184)</f>
        <v>0</v>
      </c>
    </row>
    <row r="182" spans="1:65" s="2" customFormat="1" ht="24.2" customHeight="1">
      <c r="A182" s="29"/>
      <c r="B182" s="150"/>
      <c r="C182" s="151" t="s">
        <v>317</v>
      </c>
      <c r="D182" s="151" t="s">
        <v>142</v>
      </c>
      <c r="E182" s="152" t="s">
        <v>1139</v>
      </c>
      <c r="F182" s="153" t="s">
        <v>1140</v>
      </c>
      <c r="G182" s="154" t="s">
        <v>292</v>
      </c>
      <c r="H182" s="155">
        <v>38</v>
      </c>
      <c r="I182" s="156"/>
      <c r="J182" s="157">
        <f>ROUND(I182*H182,2)</f>
        <v>0</v>
      </c>
      <c r="K182" s="158"/>
      <c r="L182" s="30"/>
      <c r="M182" s="159" t="s">
        <v>1</v>
      </c>
      <c r="N182" s="160" t="s">
        <v>37</v>
      </c>
      <c r="O182" s="58"/>
      <c r="P182" s="161">
        <f>O182*H182</f>
        <v>0</v>
      </c>
      <c r="Q182" s="161">
        <v>0</v>
      </c>
      <c r="R182" s="161">
        <f>Q182*H182</f>
        <v>0</v>
      </c>
      <c r="S182" s="161">
        <v>0</v>
      </c>
      <c r="T182" s="16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205</v>
      </c>
      <c r="AT182" s="163" t="s">
        <v>142</v>
      </c>
      <c r="AU182" s="163" t="s">
        <v>84</v>
      </c>
      <c r="AY182" s="14" t="s">
        <v>141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4" t="s">
        <v>84</v>
      </c>
      <c r="BK182" s="164">
        <f>ROUND(I182*H182,2)</f>
        <v>0</v>
      </c>
      <c r="BL182" s="14" t="s">
        <v>205</v>
      </c>
      <c r="BM182" s="163" t="s">
        <v>1705</v>
      </c>
    </row>
    <row r="183" spans="1:65" s="2" customFormat="1" ht="16.5" customHeight="1">
      <c r="A183" s="29"/>
      <c r="B183" s="150"/>
      <c r="C183" s="167" t="s">
        <v>321</v>
      </c>
      <c r="D183" s="167" t="s">
        <v>301</v>
      </c>
      <c r="E183" s="168" t="s">
        <v>1151</v>
      </c>
      <c r="F183" s="169" t="s">
        <v>1579</v>
      </c>
      <c r="G183" s="170" t="s">
        <v>292</v>
      </c>
      <c r="H183" s="171">
        <v>38</v>
      </c>
      <c r="I183" s="172"/>
      <c r="J183" s="173">
        <f>ROUND(I183*H183,2)</f>
        <v>0</v>
      </c>
      <c r="K183" s="174"/>
      <c r="L183" s="175"/>
      <c r="M183" s="176" t="s">
        <v>1</v>
      </c>
      <c r="N183" s="177" t="s">
        <v>37</v>
      </c>
      <c r="O183" s="58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268</v>
      </c>
      <c r="AT183" s="163" t="s">
        <v>301</v>
      </c>
      <c r="AU183" s="163" t="s">
        <v>84</v>
      </c>
      <c r="AY183" s="14" t="s">
        <v>141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4" t="s">
        <v>84</v>
      </c>
      <c r="BK183" s="164">
        <f>ROUND(I183*H183,2)</f>
        <v>0</v>
      </c>
      <c r="BL183" s="14" t="s">
        <v>205</v>
      </c>
      <c r="BM183" s="163" t="s">
        <v>1706</v>
      </c>
    </row>
    <row r="184" spans="1:65" s="2" customFormat="1" ht="24.2" customHeight="1">
      <c r="A184" s="29"/>
      <c r="B184" s="150"/>
      <c r="C184" s="151" t="s">
        <v>325</v>
      </c>
      <c r="D184" s="151" t="s">
        <v>142</v>
      </c>
      <c r="E184" s="152" t="s">
        <v>1581</v>
      </c>
      <c r="F184" s="153" t="s">
        <v>1582</v>
      </c>
      <c r="G184" s="154" t="s">
        <v>472</v>
      </c>
      <c r="H184" s="178"/>
      <c r="I184" s="156"/>
      <c r="J184" s="157">
        <f>ROUND(I184*H184,2)</f>
        <v>0</v>
      </c>
      <c r="K184" s="158"/>
      <c r="L184" s="30"/>
      <c r="M184" s="159" t="s">
        <v>1</v>
      </c>
      <c r="N184" s="160" t="s">
        <v>37</v>
      </c>
      <c r="O184" s="58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205</v>
      </c>
      <c r="AT184" s="163" t="s">
        <v>142</v>
      </c>
      <c r="AU184" s="163" t="s">
        <v>84</v>
      </c>
      <c r="AY184" s="14" t="s">
        <v>141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4" t="s">
        <v>84</v>
      </c>
      <c r="BK184" s="164">
        <f>ROUND(I184*H184,2)</f>
        <v>0</v>
      </c>
      <c r="BL184" s="14" t="s">
        <v>205</v>
      </c>
      <c r="BM184" s="163" t="s">
        <v>1707</v>
      </c>
    </row>
    <row r="185" spans="1:65" s="12" customFormat="1" ht="22.9" customHeight="1">
      <c r="B185" s="139"/>
      <c r="D185" s="140" t="s">
        <v>70</v>
      </c>
      <c r="E185" s="165" t="s">
        <v>1158</v>
      </c>
      <c r="F185" s="165" t="s">
        <v>1159</v>
      </c>
      <c r="I185" s="142"/>
      <c r="J185" s="166">
        <f>BK185</f>
        <v>0</v>
      </c>
      <c r="L185" s="139"/>
      <c r="M185" s="144"/>
      <c r="N185" s="145"/>
      <c r="O185" s="145"/>
      <c r="P185" s="146">
        <f>SUM(P186:P188)</f>
        <v>0</v>
      </c>
      <c r="Q185" s="145"/>
      <c r="R185" s="146">
        <f>SUM(R186:R188)</f>
        <v>0</v>
      </c>
      <c r="S185" s="145"/>
      <c r="T185" s="147">
        <f>SUM(T186:T188)</f>
        <v>0</v>
      </c>
      <c r="AR185" s="140" t="s">
        <v>84</v>
      </c>
      <c r="AT185" s="148" t="s">
        <v>70</v>
      </c>
      <c r="AU185" s="148" t="s">
        <v>78</v>
      </c>
      <c r="AY185" s="140" t="s">
        <v>141</v>
      </c>
      <c r="BK185" s="149">
        <f>SUM(BK186:BK188)</f>
        <v>0</v>
      </c>
    </row>
    <row r="186" spans="1:65" s="2" customFormat="1" ht="24.2" customHeight="1">
      <c r="A186" s="29"/>
      <c r="B186" s="150"/>
      <c r="C186" s="151" t="s">
        <v>329</v>
      </c>
      <c r="D186" s="151" t="s">
        <v>142</v>
      </c>
      <c r="E186" s="152" t="s">
        <v>1584</v>
      </c>
      <c r="F186" s="153" t="s">
        <v>1585</v>
      </c>
      <c r="G186" s="154" t="s">
        <v>170</v>
      </c>
      <c r="H186" s="155">
        <v>21</v>
      </c>
      <c r="I186" s="156"/>
      <c r="J186" s="157">
        <f>ROUND(I186*H186,2)</f>
        <v>0</v>
      </c>
      <c r="K186" s="158"/>
      <c r="L186" s="30"/>
      <c r="M186" s="159" t="s">
        <v>1</v>
      </c>
      <c r="N186" s="160" t="s">
        <v>37</v>
      </c>
      <c r="O186" s="58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205</v>
      </c>
      <c r="AT186" s="163" t="s">
        <v>142</v>
      </c>
      <c r="AU186" s="163" t="s">
        <v>84</v>
      </c>
      <c r="AY186" s="14" t="s">
        <v>141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4" t="s">
        <v>84</v>
      </c>
      <c r="BK186" s="164">
        <f>ROUND(I186*H186,2)</f>
        <v>0</v>
      </c>
      <c r="BL186" s="14" t="s">
        <v>205</v>
      </c>
      <c r="BM186" s="163" t="s">
        <v>1708</v>
      </c>
    </row>
    <row r="187" spans="1:65" s="2" customFormat="1" ht="33" customHeight="1">
      <c r="A187" s="29"/>
      <c r="B187" s="150"/>
      <c r="C187" s="151" t="s">
        <v>334</v>
      </c>
      <c r="D187" s="151" t="s">
        <v>142</v>
      </c>
      <c r="E187" s="152" t="s">
        <v>1709</v>
      </c>
      <c r="F187" s="153" t="s">
        <v>1710</v>
      </c>
      <c r="G187" s="154" t="s">
        <v>170</v>
      </c>
      <c r="H187" s="155">
        <v>1</v>
      </c>
      <c r="I187" s="156"/>
      <c r="J187" s="157">
        <f>ROUND(I187*H187,2)</f>
        <v>0</v>
      </c>
      <c r="K187" s="158"/>
      <c r="L187" s="30"/>
      <c r="M187" s="159" t="s">
        <v>1</v>
      </c>
      <c r="N187" s="160" t="s">
        <v>37</v>
      </c>
      <c r="O187" s="58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205</v>
      </c>
      <c r="AT187" s="163" t="s">
        <v>142</v>
      </c>
      <c r="AU187" s="163" t="s">
        <v>84</v>
      </c>
      <c r="AY187" s="14" t="s">
        <v>141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4" t="s">
        <v>84</v>
      </c>
      <c r="BK187" s="164">
        <f>ROUND(I187*H187,2)</f>
        <v>0</v>
      </c>
      <c r="BL187" s="14" t="s">
        <v>205</v>
      </c>
      <c r="BM187" s="163" t="s">
        <v>1711</v>
      </c>
    </row>
    <row r="188" spans="1:65" s="2" customFormat="1" ht="33" customHeight="1">
      <c r="A188" s="29"/>
      <c r="B188" s="150"/>
      <c r="C188" s="151" t="s">
        <v>338</v>
      </c>
      <c r="D188" s="151" t="s">
        <v>142</v>
      </c>
      <c r="E188" s="152" t="s">
        <v>1712</v>
      </c>
      <c r="F188" s="153" t="s">
        <v>1713</v>
      </c>
      <c r="G188" s="154" t="s">
        <v>170</v>
      </c>
      <c r="H188" s="155">
        <v>1</v>
      </c>
      <c r="I188" s="156"/>
      <c r="J188" s="157">
        <f>ROUND(I188*H188,2)</f>
        <v>0</v>
      </c>
      <c r="K188" s="158"/>
      <c r="L188" s="30"/>
      <c r="M188" s="159" t="s">
        <v>1</v>
      </c>
      <c r="N188" s="160" t="s">
        <v>37</v>
      </c>
      <c r="O188" s="58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205</v>
      </c>
      <c r="AT188" s="163" t="s">
        <v>142</v>
      </c>
      <c r="AU188" s="163" t="s">
        <v>84</v>
      </c>
      <c r="AY188" s="14" t="s">
        <v>141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4" t="s">
        <v>84</v>
      </c>
      <c r="BK188" s="164">
        <f>ROUND(I188*H188,2)</f>
        <v>0</v>
      </c>
      <c r="BL188" s="14" t="s">
        <v>205</v>
      </c>
      <c r="BM188" s="163" t="s">
        <v>1714</v>
      </c>
    </row>
    <row r="189" spans="1:65" s="12" customFormat="1" ht="25.9" customHeight="1">
      <c r="B189" s="139"/>
      <c r="D189" s="140" t="s">
        <v>70</v>
      </c>
      <c r="E189" s="141" t="s">
        <v>301</v>
      </c>
      <c r="F189" s="141" t="s">
        <v>1587</v>
      </c>
      <c r="I189" s="142"/>
      <c r="J189" s="143">
        <f>BK189</f>
        <v>0</v>
      </c>
      <c r="L189" s="139"/>
      <c r="M189" s="144"/>
      <c r="N189" s="145"/>
      <c r="O189" s="145"/>
      <c r="P189" s="146">
        <f>P190</f>
        <v>0</v>
      </c>
      <c r="Q189" s="145"/>
      <c r="R189" s="146">
        <f>R190</f>
        <v>0</v>
      </c>
      <c r="S189" s="145"/>
      <c r="T189" s="147">
        <f>T190</f>
        <v>0</v>
      </c>
      <c r="AR189" s="140" t="s">
        <v>151</v>
      </c>
      <c r="AT189" s="148" t="s">
        <v>70</v>
      </c>
      <c r="AU189" s="148" t="s">
        <v>71</v>
      </c>
      <c r="AY189" s="140" t="s">
        <v>141</v>
      </c>
      <c r="BK189" s="149">
        <f>BK190</f>
        <v>0</v>
      </c>
    </row>
    <row r="190" spans="1:65" s="12" customFormat="1" ht="22.9" customHeight="1">
      <c r="B190" s="139"/>
      <c r="D190" s="140" t="s">
        <v>70</v>
      </c>
      <c r="E190" s="165" t="s">
        <v>1588</v>
      </c>
      <c r="F190" s="165" t="s">
        <v>1589</v>
      </c>
      <c r="I190" s="142"/>
      <c r="J190" s="166">
        <f>BK190</f>
        <v>0</v>
      </c>
      <c r="L190" s="139"/>
      <c r="M190" s="144"/>
      <c r="N190" s="145"/>
      <c r="O190" s="145"/>
      <c r="P190" s="146">
        <f>SUM(P191:P192)</f>
        <v>0</v>
      </c>
      <c r="Q190" s="145"/>
      <c r="R190" s="146">
        <f>SUM(R191:R192)</f>
        <v>0</v>
      </c>
      <c r="S190" s="145"/>
      <c r="T190" s="147">
        <f>SUM(T191:T192)</f>
        <v>0</v>
      </c>
      <c r="AR190" s="140" t="s">
        <v>151</v>
      </c>
      <c r="AT190" s="148" t="s">
        <v>70</v>
      </c>
      <c r="AU190" s="148" t="s">
        <v>78</v>
      </c>
      <c r="AY190" s="140" t="s">
        <v>141</v>
      </c>
      <c r="BK190" s="149">
        <f>SUM(BK191:BK192)</f>
        <v>0</v>
      </c>
    </row>
    <row r="191" spans="1:65" s="2" customFormat="1" ht="24.2" customHeight="1">
      <c r="A191" s="29"/>
      <c r="B191" s="150"/>
      <c r="C191" s="151" t="s">
        <v>342</v>
      </c>
      <c r="D191" s="151" t="s">
        <v>142</v>
      </c>
      <c r="E191" s="152" t="s">
        <v>1715</v>
      </c>
      <c r="F191" s="153" t="s">
        <v>1716</v>
      </c>
      <c r="G191" s="154" t="s">
        <v>170</v>
      </c>
      <c r="H191" s="155">
        <v>23</v>
      </c>
      <c r="I191" s="156"/>
      <c r="J191" s="157">
        <f>ROUND(I191*H191,2)</f>
        <v>0</v>
      </c>
      <c r="K191" s="158"/>
      <c r="L191" s="30"/>
      <c r="M191" s="159" t="s">
        <v>1</v>
      </c>
      <c r="N191" s="160" t="s">
        <v>37</v>
      </c>
      <c r="O191" s="58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405</v>
      </c>
      <c r="AT191" s="163" t="s">
        <v>142</v>
      </c>
      <c r="AU191" s="163" t="s">
        <v>84</v>
      </c>
      <c r="AY191" s="14" t="s">
        <v>141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4" t="s">
        <v>84</v>
      </c>
      <c r="BK191" s="164">
        <f>ROUND(I191*H191,2)</f>
        <v>0</v>
      </c>
      <c r="BL191" s="14" t="s">
        <v>405</v>
      </c>
      <c r="BM191" s="163" t="s">
        <v>1717</v>
      </c>
    </row>
    <row r="192" spans="1:65" s="2" customFormat="1" ht="16.5" customHeight="1">
      <c r="A192" s="29"/>
      <c r="B192" s="150"/>
      <c r="C192" s="151" t="s">
        <v>346</v>
      </c>
      <c r="D192" s="151" t="s">
        <v>142</v>
      </c>
      <c r="E192" s="152" t="s">
        <v>1593</v>
      </c>
      <c r="F192" s="153" t="s">
        <v>1594</v>
      </c>
      <c r="G192" s="154" t="s">
        <v>1595</v>
      </c>
      <c r="H192" s="155">
        <v>1</v>
      </c>
      <c r="I192" s="156"/>
      <c r="J192" s="157">
        <f>ROUND(I192*H192,2)</f>
        <v>0</v>
      </c>
      <c r="K192" s="158"/>
      <c r="L192" s="30"/>
      <c r="M192" s="179" t="s">
        <v>1</v>
      </c>
      <c r="N192" s="180" t="s">
        <v>37</v>
      </c>
      <c r="O192" s="181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405</v>
      </c>
      <c r="AT192" s="163" t="s">
        <v>142</v>
      </c>
      <c r="AU192" s="163" t="s">
        <v>84</v>
      </c>
      <c r="AY192" s="14" t="s">
        <v>141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4" t="s">
        <v>84</v>
      </c>
      <c r="BK192" s="164">
        <f>ROUND(I192*H192,2)</f>
        <v>0</v>
      </c>
      <c r="BL192" s="14" t="s">
        <v>405</v>
      </c>
      <c r="BM192" s="163" t="s">
        <v>1718</v>
      </c>
    </row>
    <row r="193" spans="1:31" s="2" customFormat="1" ht="6.95" customHeight="1">
      <c r="A193" s="29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30"/>
      <c r="M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</row>
  </sheetData>
  <autoFilter ref="C130:K192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2" customFormat="1" ht="12" customHeight="1">
      <c r="A8" s="29"/>
      <c r="B8" s="30"/>
      <c r="C8" s="29"/>
      <c r="D8" s="24" t="s">
        <v>107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1719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2629</v>
      </c>
      <c r="E14" s="29"/>
      <c r="F14" s="29"/>
      <c r="G14" s="29"/>
      <c r="H14" s="29"/>
      <c r="I14" s="24" t="s">
        <v>22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25"/>
      <c r="G18" s="225"/>
      <c r="H18" s="225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2630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9" t="s">
        <v>1</v>
      </c>
      <c r="F27" s="229"/>
      <c r="G27" s="229"/>
      <c r="H27" s="229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31</v>
      </c>
      <c r="E30" s="29"/>
      <c r="F30" s="29"/>
      <c r="G30" s="29"/>
      <c r="H30" s="29"/>
      <c r="I30" s="29"/>
      <c r="J30" s="71">
        <f>ROUND(J131,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35</v>
      </c>
      <c r="E33" s="35" t="s">
        <v>36</v>
      </c>
      <c r="F33" s="104">
        <f>ROUND((SUM(BE131:BE214)),  2)</f>
        <v>0</v>
      </c>
      <c r="G33" s="105"/>
      <c r="H33" s="105"/>
      <c r="I33" s="106">
        <v>0.2</v>
      </c>
      <c r="J33" s="104">
        <f>ROUND(((SUM(BE131:BE214))*I33),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104">
        <f>ROUND((SUM(BF131:BF214)),  2)</f>
        <v>0</v>
      </c>
      <c r="G34" s="105"/>
      <c r="H34" s="105"/>
      <c r="I34" s="106">
        <v>0.2</v>
      </c>
      <c r="J34" s="104">
        <f>ROUND(((SUM(BF131:BF214))*I34),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7">
        <f>ROUND((SUM(BG131:BG214)),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7">
        <f>ROUND((SUM(BH131:BH214)),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104">
        <f>ROUND((SUM(BI131:BI214)),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41</v>
      </c>
      <c r="E39" s="60"/>
      <c r="F39" s="60"/>
      <c r="G39" s="111" t="s">
        <v>42</v>
      </c>
      <c r="H39" s="112" t="s">
        <v>43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107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SO01 - Teplovodná plynová kotolňa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SNP3, 953 42 Zlaté Moravce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112</v>
      </c>
      <c r="D94" s="109"/>
      <c r="E94" s="109"/>
      <c r="F94" s="109"/>
      <c r="G94" s="109"/>
      <c r="H94" s="109"/>
      <c r="I94" s="109"/>
      <c r="J94" s="118" t="s">
        <v>113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114</v>
      </c>
      <c r="D96" s="29"/>
      <c r="E96" s="29"/>
      <c r="F96" s="29"/>
      <c r="G96" s="29"/>
      <c r="H96" s="29"/>
      <c r="I96" s="29"/>
      <c r="J96" s="71">
        <f>J131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115</v>
      </c>
    </row>
    <row r="97" spans="1:31" s="9" customFormat="1" ht="24.95" hidden="1" customHeight="1">
      <c r="B97" s="120"/>
      <c r="D97" s="121" t="s">
        <v>1598</v>
      </c>
      <c r="E97" s="122"/>
      <c r="F97" s="122"/>
      <c r="G97" s="122"/>
      <c r="H97" s="122"/>
      <c r="I97" s="122"/>
      <c r="J97" s="123">
        <f>J132</f>
        <v>0</v>
      </c>
      <c r="L97" s="120"/>
    </row>
    <row r="98" spans="1:31" s="10" customFormat="1" ht="19.899999999999999" hidden="1" customHeight="1">
      <c r="B98" s="124"/>
      <c r="D98" s="125" t="s">
        <v>1720</v>
      </c>
      <c r="E98" s="126"/>
      <c r="F98" s="126"/>
      <c r="G98" s="126"/>
      <c r="H98" s="126"/>
      <c r="I98" s="126"/>
      <c r="J98" s="127">
        <f>J133</f>
        <v>0</v>
      </c>
      <c r="L98" s="124"/>
    </row>
    <row r="99" spans="1:31" s="10" customFormat="1" ht="19.899999999999999" hidden="1" customHeight="1">
      <c r="B99" s="124"/>
      <c r="D99" s="125" t="s">
        <v>1721</v>
      </c>
      <c r="E99" s="126"/>
      <c r="F99" s="126"/>
      <c r="G99" s="126"/>
      <c r="H99" s="126"/>
      <c r="I99" s="126"/>
      <c r="J99" s="127">
        <f>J138</f>
        <v>0</v>
      </c>
      <c r="L99" s="124"/>
    </row>
    <row r="100" spans="1:31" s="10" customFormat="1" ht="19.899999999999999" hidden="1" customHeight="1">
      <c r="B100" s="124"/>
      <c r="D100" s="125" t="s">
        <v>1599</v>
      </c>
      <c r="E100" s="126"/>
      <c r="F100" s="126"/>
      <c r="G100" s="126"/>
      <c r="H100" s="126"/>
      <c r="I100" s="126"/>
      <c r="J100" s="127">
        <f>J141</f>
        <v>0</v>
      </c>
      <c r="L100" s="124"/>
    </row>
    <row r="101" spans="1:31" s="10" customFormat="1" ht="19.899999999999999" hidden="1" customHeight="1">
      <c r="B101" s="124"/>
      <c r="D101" s="125" t="s">
        <v>1600</v>
      </c>
      <c r="E101" s="126"/>
      <c r="F101" s="126"/>
      <c r="G101" s="126"/>
      <c r="H101" s="126"/>
      <c r="I101" s="126"/>
      <c r="J101" s="127">
        <f>J148</f>
        <v>0</v>
      </c>
      <c r="L101" s="124"/>
    </row>
    <row r="102" spans="1:31" s="10" customFormat="1" ht="19.899999999999999" hidden="1" customHeight="1">
      <c r="B102" s="124"/>
      <c r="D102" s="125" t="s">
        <v>1722</v>
      </c>
      <c r="E102" s="126"/>
      <c r="F102" s="126"/>
      <c r="G102" s="126"/>
      <c r="H102" s="126"/>
      <c r="I102" s="126"/>
      <c r="J102" s="127">
        <f>J160</f>
        <v>0</v>
      </c>
      <c r="L102" s="124"/>
    </row>
    <row r="103" spans="1:31" s="10" customFormat="1" ht="19.899999999999999" hidden="1" customHeight="1">
      <c r="B103" s="124"/>
      <c r="D103" s="125" t="s">
        <v>1723</v>
      </c>
      <c r="E103" s="126"/>
      <c r="F103" s="126"/>
      <c r="G103" s="126"/>
      <c r="H103" s="126"/>
      <c r="I103" s="126"/>
      <c r="J103" s="127">
        <f>J178</f>
        <v>0</v>
      </c>
      <c r="L103" s="124"/>
    </row>
    <row r="104" spans="1:31" s="9" customFormat="1" ht="24.95" hidden="1" customHeight="1">
      <c r="B104" s="120"/>
      <c r="D104" s="121" t="s">
        <v>1513</v>
      </c>
      <c r="E104" s="122"/>
      <c r="F104" s="122"/>
      <c r="G104" s="122"/>
      <c r="H104" s="122"/>
      <c r="I104" s="122"/>
      <c r="J104" s="123">
        <f>J180</f>
        <v>0</v>
      </c>
      <c r="L104" s="120"/>
    </row>
    <row r="105" spans="1:31" s="10" customFormat="1" ht="19.899999999999999" hidden="1" customHeight="1">
      <c r="B105" s="124"/>
      <c r="D105" s="125" t="s">
        <v>1724</v>
      </c>
      <c r="E105" s="126"/>
      <c r="F105" s="126"/>
      <c r="G105" s="126"/>
      <c r="H105" s="126"/>
      <c r="I105" s="126"/>
      <c r="J105" s="127">
        <f>J181</f>
        <v>0</v>
      </c>
      <c r="L105" s="124"/>
    </row>
    <row r="106" spans="1:31" s="10" customFormat="1" ht="19.899999999999999" hidden="1" customHeight="1">
      <c r="B106" s="124"/>
      <c r="D106" s="125" t="s">
        <v>125</v>
      </c>
      <c r="E106" s="126"/>
      <c r="F106" s="126"/>
      <c r="G106" s="126"/>
      <c r="H106" s="126"/>
      <c r="I106" s="126"/>
      <c r="J106" s="127">
        <f>J185</f>
        <v>0</v>
      </c>
      <c r="L106" s="124"/>
    </row>
    <row r="107" spans="1:31" s="10" customFormat="1" ht="19.899999999999999" hidden="1" customHeight="1">
      <c r="B107" s="124"/>
      <c r="D107" s="125" t="s">
        <v>1725</v>
      </c>
      <c r="E107" s="126"/>
      <c r="F107" s="126"/>
      <c r="G107" s="126"/>
      <c r="H107" s="126"/>
      <c r="I107" s="126"/>
      <c r="J107" s="127">
        <f>J192</f>
        <v>0</v>
      </c>
      <c r="L107" s="124"/>
    </row>
    <row r="108" spans="1:31" s="10" customFormat="1" ht="19.899999999999999" hidden="1" customHeight="1">
      <c r="B108" s="124"/>
      <c r="D108" s="125" t="s">
        <v>1726</v>
      </c>
      <c r="E108" s="126"/>
      <c r="F108" s="126"/>
      <c r="G108" s="126"/>
      <c r="H108" s="126"/>
      <c r="I108" s="126"/>
      <c r="J108" s="127">
        <f>J196</f>
        <v>0</v>
      </c>
      <c r="L108" s="124"/>
    </row>
    <row r="109" spans="1:31" s="10" customFormat="1" ht="19.899999999999999" hidden="1" customHeight="1">
      <c r="B109" s="124"/>
      <c r="D109" s="125" t="s">
        <v>1727</v>
      </c>
      <c r="E109" s="126"/>
      <c r="F109" s="126"/>
      <c r="G109" s="126"/>
      <c r="H109" s="126"/>
      <c r="I109" s="126"/>
      <c r="J109" s="127">
        <f>J200</f>
        <v>0</v>
      </c>
      <c r="L109" s="124"/>
    </row>
    <row r="110" spans="1:31" s="10" customFormat="1" ht="19.899999999999999" hidden="1" customHeight="1">
      <c r="B110" s="124"/>
      <c r="D110" s="125" t="s">
        <v>126</v>
      </c>
      <c r="E110" s="126"/>
      <c r="F110" s="126"/>
      <c r="G110" s="126"/>
      <c r="H110" s="126"/>
      <c r="I110" s="126"/>
      <c r="J110" s="127">
        <f>J207</f>
        <v>0</v>
      </c>
      <c r="L110" s="124"/>
    </row>
    <row r="111" spans="1:31" s="10" customFormat="1" ht="19.899999999999999" hidden="1" customHeight="1">
      <c r="B111" s="124"/>
      <c r="D111" s="125" t="s">
        <v>1601</v>
      </c>
      <c r="E111" s="126"/>
      <c r="F111" s="126"/>
      <c r="G111" s="126"/>
      <c r="H111" s="126"/>
      <c r="I111" s="126"/>
      <c r="J111" s="127">
        <f>J211</f>
        <v>0</v>
      </c>
      <c r="L111" s="124"/>
    </row>
    <row r="112" spans="1:31" s="2" customFormat="1" ht="21.75" hidden="1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hidden="1" customHeight="1">
      <c r="A113" s="29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hidden="1"/>
    <row r="115" spans="1:31" hidden="1"/>
    <row r="116" spans="1:31" hidden="1"/>
    <row r="117" spans="1:31" s="2" customFormat="1" ht="6.95" customHeight="1">
      <c r="A117" s="29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128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31" t="str">
        <f>E7</f>
        <v>Rekonštrukcia tepelného hospodárstva -  Gymnázium Janka Kráľa Zlaté Moravce</v>
      </c>
      <c r="F121" s="232"/>
      <c r="G121" s="232"/>
      <c r="H121" s="232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107</v>
      </c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09" t="str">
        <f>E9</f>
        <v>SO01 - Teplovodná plynová kotolňa</v>
      </c>
      <c r="F123" s="230"/>
      <c r="G123" s="230"/>
      <c r="H123" s="230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18</v>
      </c>
      <c r="D125" s="29"/>
      <c r="E125" s="29"/>
      <c r="F125" s="22" t="str">
        <f>F12</f>
        <v>SNP3, 953 42 Zlaté Moravce</v>
      </c>
      <c r="G125" s="29"/>
      <c r="H125" s="29"/>
      <c r="I125" s="24" t="s">
        <v>20</v>
      </c>
      <c r="J125" s="55" t="str">
        <f>IF(J12="","",J12)</f>
        <v/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21</v>
      </c>
      <c r="D127" s="29"/>
      <c r="E127" s="29"/>
      <c r="F127" s="22" t="str">
        <f>E15</f>
        <v xml:space="preserve"> </v>
      </c>
      <c r="G127" s="29"/>
      <c r="H127" s="29"/>
      <c r="I127" s="24" t="s">
        <v>27</v>
      </c>
      <c r="J127" s="27" t="str">
        <f>E21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25</v>
      </c>
      <c r="D128" s="29"/>
      <c r="E128" s="29"/>
      <c r="F128" s="22" t="str">
        <f>IF(E18="","",E18)</f>
        <v>Vyplň údaj</v>
      </c>
      <c r="G128" s="29"/>
      <c r="H128" s="29"/>
      <c r="I128" s="24" t="s">
        <v>29</v>
      </c>
      <c r="J128" s="27" t="str">
        <f>E24</f>
        <v xml:space="preserve"> 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0.3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1" customFormat="1" ht="29.25" customHeight="1">
      <c r="A130" s="128"/>
      <c r="B130" s="129"/>
      <c r="C130" s="130" t="s">
        <v>129</v>
      </c>
      <c r="D130" s="131" t="s">
        <v>56</v>
      </c>
      <c r="E130" s="131" t="s">
        <v>52</v>
      </c>
      <c r="F130" s="131" t="s">
        <v>53</v>
      </c>
      <c r="G130" s="131" t="s">
        <v>130</v>
      </c>
      <c r="H130" s="131" t="s">
        <v>131</v>
      </c>
      <c r="I130" s="131" t="s">
        <v>132</v>
      </c>
      <c r="J130" s="132" t="s">
        <v>113</v>
      </c>
      <c r="K130" s="133" t="s">
        <v>133</v>
      </c>
      <c r="L130" s="134"/>
      <c r="M130" s="62" t="s">
        <v>1</v>
      </c>
      <c r="N130" s="63" t="s">
        <v>35</v>
      </c>
      <c r="O130" s="63" t="s">
        <v>134</v>
      </c>
      <c r="P130" s="63" t="s">
        <v>135</v>
      </c>
      <c r="Q130" s="63" t="s">
        <v>136</v>
      </c>
      <c r="R130" s="63" t="s">
        <v>137</v>
      </c>
      <c r="S130" s="63" t="s">
        <v>138</v>
      </c>
      <c r="T130" s="64" t="s">
        <v>139</v>
      </c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</row>
    <row r="131" spans="1:65" s="2" customFormat="1" ht="22.9" customHeight="1">
      <c r="A131" s="29"/>
      <c r="B131" s="30"/>
      <c r="C131" s="69" t="s">
        <v>114</v>
      </c>
      <c r="D131" s="29"/>
      <c r="E131" s="29"/>
      <c r="F131" s="29"/>
      <c r="G131" s="29"/>
      <c r="H131" s="29"/>
      <c r="I131" s="29"/>
      <c r="J131" s="135">
        <f>BK131</f>
        <v>0</v>
      </c>
      <c r="K131" s="29"/>
      <c r="L131" s="30"/>
      <c r="M131" s="65"/>
      <c r="N131" s="56"/>
      <c r="O131" s="66"/>
      <c r="P131" s="136">
        <f>P132+P180</f>
        <v>0</v>
      </c>
      <c r="Q131" s="66"/>
      <c r="R131" s="136">
        <f>R132+R180</f>
        <v>0</v>
      </c>
      <c r="S131" s="66"/>
      <c r="T131" s="137">
        <f>T132+T180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4" t="s">
        <v>70</v>
      </c>
      <c r="AU131" s="14" t="s">
        <v>115</v>
      </c>
      <c r="BK131" s="138">
        <f>BK132+BK180</f>
        <v>0</v>
      </c>
    </row>
    <row r="132" spans="1:65" s="12" customFormat="1" ht="25.9" customHeight="1">
      <c r="B132" s="139"/>
      <c r="D132" s="140" t="s">
        <v>70</v>
      </c>
      <c r="E132" s="141" t="s">
        <v>1602</v>
      </c>
      <c r="F132" s="141" t="s">
        <v>1603</v>
      </c>
      <c r="I132" s="142"/>
      <c r="J132" s="143">
        <f>BK132</f>
        <v>0</v>
      </c>
      <c r="L132" s="139"/>
      <c r="M132" s="144"/>
      <c r="N132" s="145"/>
      <c r="O132" s="145"/>
      <c r="P132" s="146">
        <f>P133+P138+P141+P148+P160+P178</f>
        <v>0</v>
      </c>
      <c r="Q132" s="145"/>
      <c r="R132" s="146">
        <f>R133+R138+R141+R148+R160+R178</f>
        <v>0</v>
      </c>
      <c r="S132" s="145"/>
      <c r="T132" s="147">
        <f>T133+T138+T141+T148+T160+T178</f>
        <v>0</v>
      </c>
      <c r="AR132" s="140" t="s">
        <v>78</v>
      </c>
      <c r="AT132" s="148" t="s">
        <v>70</v>
      </c>
      <c r="AU132" s="148" t="s">
        <v>71</v>
      </c>
      <c r="AY132" s="140" t="s">
        <v>141</v>
      </c>
      <c r="BK132" s="149">
        <f>BK133+BK138+BK141+BK148+BK160+BK178</f>
        <v>0</v>
      </c>
    </row>
    <row r="133" spans="1:65" s="12" customFormat="1" ht="22.9" customHeight="1">
      <c r="B133" s="139"/>
      <c r="D133" s="140" t="s">
        <v>70</v>
      </c>
      <c r="E133" s="165" t="s">
        <v>78</v>
      </c>
      <c r="F133" s="165" t="s">
        <v>1728</v>
      </c>
      <c r="I133" s="142"/>
      <c r="J133" s="166">
        <f>BK133</f>
        <v>0</v>
      </c>
      <c r="L133" s="139"/>
      <c r="M133" s="144"/>
      <c r="N133" s="145"/>
      <c r="O133" s="145"/>
      <c r="P133" s="146">
        <f>SUM(P134:P137)</f>
        <v>0</v>
      </c>
      <c r="Q133" s="145"/>
      <c r="R133" s="146">
        <f>SUM(R134:R137)</f>
        <v>0</v>
      </c>
      <c r="S133" s="145"/>
      <c r="T133" s="147">
        <f>SUM(T134:T137)</f>
        <v>0</v>
      </c>
      <c r="AR133" s="140" t="s">
        <v>78</v>
      </c>
      <c r="AT133" s="148" t="s">
        <v>70</v>
      </c>
      <c r="AU133" s="148" t="s">
        <v>78</v>
      </c>
      <c r="AY133" s="140" t="s">
        <v>141</v>
      </c>
      <c r="BK133" s="149">
        <f>SUM(BK134:BK137)</f>
        <v>0</v>
      </c>
    </row>
    <row r="134" spans="1:65" s="2" customFormat="1" ht="16.5" customHeight="1">
      <c r="A134" s="29"/>
      <c r="B134" s="150"/>
      <c r="C134" s="151" t="s">
        <v>78</v>
      </c>
      <c r="D134" s="151" t="s">
        <v>142</v>
      </c>
      <c r="E134" s="152" t="s">
        <v>1729</v>
      </c>
      <c r="F134" s="153" t="s">
        <v>1730</v>
      </c>
      <c r="G134" s="154" t="s">
        <v>1731</v>
      </c>
      <c r="H134" s="155">
        <v>0.3</v>
      </c>
      <c r="I134" s="156"/>
      <c r="J134" s="157">
        <f>ROUND(I134*H134,2)</f>
        <v>0</v>
      </c>
      <c r="K134" s="158"/>
      <c r="L134" s="30"/>
      <c r="M134" s="159" t="s">
        <v>1</v>
      </c>
      <c r="N134" s="160" t="s">
        <v>37</v>
      </c>
      <c r="O134" s="58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146</v>
      </c>
      <c r="AT134" s="163" t="s">
        <v>142</v>
      </c>
      <c r="AU134" s="163" t="s">
        <v>84</v>
      </c>
      <c r="AY134" s="14" t="s">
        <v>141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4" t="s">
        <v>84</v>
      </c>
      <c r="BK134" s="164">
        <f>ROUND(I134*H134,2)</f>
        <v>0</v>
      </c>
      <c r="BL134" s="14" t="s">
        <v>146</v>
      </c>
      <c r="BM134" s="163" t="s">
        <v>1732</v>
      </c>
    </row>
    <row r="135" spans="1:65" s="2" customFormat="1" ht="24.2" customHeight="1">
      <c r="A135" s="29"/>
      <c r="B135" s="150"/>
      <c r="C135" s="151" t="s">
        <v>84</v>
      </c>
      <c r="D135" s="151" t="s">
        <v>142</v>
      </c>
      <c r="E135" s="152" t="s">
        <v>1733</v>
      </c>
      <c r="F135" s="153" t="s">
        <v>1734</v>
      </c>
      <c r="G135" s="154" t="s">
        <v>1731</v>
      </c>
      <c r="H135" s="155">
        <v>0.3</v>
      </c>
      <c r="I135" s="156"/>
      <c r="J135" s="157">
        <f>ROUND(I135*H135,2)</f>
        <v>0</v>
      </c>
      <c r="K135" s="158"/>
      <c r="L135" s="30"/>
      <c r="M135" s="159" t="s">
        <v>1</v>
      </c>
      <c r="N135" s="160" t="s">
        <v>37</v>
      </c>
      <c r="O135" s="58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146</v>
      </c>
      <c r="AT135" s="163" t="s">
        <v>142</v>
      </c>
      <c r="AU135" s="163" t="s">
        <v>84</v>
      </c>
      <c r="AY135" s="14" t="s">
        <v>141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4" t="s">
        <v>84</v>
      </c>
      <c r="BK135" s="164">
        <f>ROUND(I135*H135,2)</f>
        <v>0</v>
      </c>
      <c r="BL135" s="14" t="s">
        <v>146</v>
      </c>
      <c r="BM135" s="163" t="s">
        <v>1735</v>
      </c>
    </row>
    <row r="136" spans="1:65" s="2" customFormat="1" ht="24.2" customHeight="1">
      <c r="A136" s="29"/>
      <c r="B136" s="150"/>
      <c r="C136" s="151" t="s">
        <v>151</v>
      </c>
      <c r="D136" s="151" t="s">
        <v>142</v>
      </c>
      <c r="E136" s="152" t="s">
        <v>1736</v>
      </c>
      <c r="F136" s="153" t="s">
        <v>1737</v>
      </c>
      <c r="G136" s="154" t="s">
        <v>1731</v>
      </c>
      <c r="H136" s="155">
        <v>0.3</v>
      </c>
      <c r="I136" s="156"/>
      <c r="J136" s="157">
        <f>ROUND(I136*H136,2)</f>
        <v>0</v>
      </c>
      <c r="K136" s="158"/>
      <c r="L136" s="30"/>
      <c r="M136" s="159" t="s">
        <v>1</v>
      </c>
      <c r="N136" s="160" t="s">
        <v>37</v>
      </c>
      <c r="O136" s="58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146</v>
      </c>
      <c r="AT136" s="163" t="s">
        <v>142</v>
      </c>
      <c r="AU136" s="163" t="s">
        <v>84</v>
      </c>
      <c r="AY136" s="14" t="s">
        <v>141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4" t="s">
        <v>84</v>
      </c>
      <c r="BK136" s="164">
        <f>ROUND(I136*H136,2)</f>
        <v>0</v>
      </c>
      <c r="BL136" s="14" t="s">
        <v>146</v>
      </c>
      <c r="BM136" s="163" t="s">
        <v>1738</v>
      </c>
    </row>
    <row r="137" spans="1:65" s="2" customFormat="1" ht="16.5" customHeight="1">
      <c r="A137" s="29"/>
      <c r="B137" s="150"/>
      <c r="C137" s="151" t="s">
        <v>146</v>
      </c>
      <c r="D137" s="151" t="s">
        <v>142</v>
      </c>
      <c r="E137" s="152" t="s">
        <v>1739</v>
      </c>
      <c r="F137" s="153" t="s">
        <v>1740</v>
      </c>
      <c r="G137" s="154" t="s">
        <v>1731</v>
      </c>
      <c r="H137" s="155">
        <v>0.3</v>
      </c>
      <c r="I137" s="156"/>
      <c r="J137" s="157">
        <f>ROUND(I137*H137,2)</f>
        <v>0</v>
      </c>
      <c r="K137" s="158"/>
      <c r="L137" s="30"/>
      <c r="M137" s="159" t="s">
        <v>1</v>
      </c>
      <c r="N137" s="160" t="s">
        <v>37</v>
      </c>
      <c r="O137" s="58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146</v>
      </c>
      <c r="AT137" s="163" t="s">
        <v>142</v>
      </c>
      <c r="AU137" s="163" t="s">
        <v>84</v>
      </c>
      <c r="AY137" s="14" t="s">
        <v>141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4" t="s">
        <v>84</v>
      </c>
      <c r="BK137" s="164">
        <f>ROUND(I137*H137,2)</f>
        <v>0</v>
      </c>
      <c r="BL137" s="14" t="s">
        <v>146</v>
      </c>
      <c r="BM137" s="163" t="s">
        <v>1741</v>
      </c>
    </row>
    <row r="138" spans="1:65" s="12" customFormat="1" ht="22.9" customHeight="1">
      <c r="B138" s="139"/>
      <c r="D138" s="140" t="s">
        <v>70</v>
      </c>
      <c r="E138" s="165" t="s">
        <v>84</v>
      </c>
      <c r="F138" s="165" t="s">
        <v>1742</v>
      </c>
      <c r="I138" s="142"/>
      <c r="J138" s="166">
        <f>BK138</f>
        <v>0</v>
      </c>
      <c r="L138" s="139"/>
      <c r="M138" s="144"/>
      <c r="N138" s="145"/>
      <c r="O138" s="145"/>
      <c r="P138" s="146">
        <f>SUM(P139:P140)</f>
        <v>0</v>
      </c>
      <c r="Q138" s="145"/>
      <c r="R138" s="146">
        <f>SUM(R139:R140)</f>
        <v>0</v>
      </c>
      <c r="S138" s="145"/>
      <c r="T138" s="147">
        <f>SUM(T139:T140)</f>
        <v>0</v>
      </c>
      <c r="AR138" s="140" t="s">
        <v>78</v>
      </c>
      <c r="AT138" s="148" t="s">
        <v>70</v>
      </c>
      <c r="AU138" s="148" t="s">
        <v>78</v>
      </c>
      <c r="AY138" s="140" t="s">
        <v>141</v>
      </c>
      <c r="BK138" s="149">
        <f>SUM(BK139:BK140)</f>
        <v>0</v>
      </c>
    </row>
    <row r="139" spans="1:65" s="2" customFormat="1" ht="37.9" customHeight="1">
      <c r="A139" s="29"/>
      <c r="B139" s="150"/>
      <c r="C139" s="151" t="s">
        <v>159</v>
      </c>
      <c r="D139" s="151" t="s">
        <v>142</v>
      </c>
      <c r="E139" s="152" t="s">
        <v>1743</v>
      </c>
      <c r="F139" s="153" t="s">
        <v>1744</v>
      </c>
      <c r="G139" s="154" t="s">
        <v>1731</v>
      </c>
      <c r="H139" s="155">
        <v>0.45</v>
      </c>
      <c r="I139" s="156"/>
      <c r="J139" s="157">
        <f>ROUND(I139*H139,2)</f>
        <v>0</v>
      </c>
      <c r="K139" s="158"/>
      <c r="L139" s="30"/>
      <c r="M139" s="159" t="s">
        <v>1</v>
      </c>
      <c r="N139" s="160" t="s">
        <v>37</v>
      </c>
      <c r="O139" s="58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146</v>
      </c>
      <c r="AT139" s="163" t="s">
        <v>142</v>
      </c>
      <c r="AU139" s="163" t="s">
        <v>84</v>
      </c>
      <c r="AY139" s="14" t="s">
        <v>141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4" t="s">
        <v>84</v>
      </c>
      <c r="BK139" s="164">
        <f>ROUND(I139*H139,2)</f>
        <v>0</v>
      </c>
      <c r="BL139" s="14" t="s">
        <v>146</v>
      </c>
      <c r="BM139" s="163" t="s">
        <v>1745</v>
      </c>
    </row>
    <row r="140" spans="1:65" s="2" customFormat="1" ht="37.9" customHeight="1">
      <c r="A140" s="29"/>
      <c r="B140" s="150"/>
      <c r="C140" s="151" t="s">
        <v>163</v>
      </c>
      <c r="D140" s="151" t="s">
        <v>142</v>
      </c>
      <c r="E140" s="152" t="s">
        <v>1746</v>
      </c>
      <c r="F140" s="153" t="s">
        <v>1747</v>
      </c>
      <c r="G140" s="154" t="s">
        <v>187</v>
      </c>
      <c r="H140" s="155">
        <v>0.02</v>
      </c>
      <c r="I140" s="156"/>
      <c r="J140" s="157">
        <f>ROUND(I140*H140,2)</f>
        <v>0</v>
      </c>
      <c r="K140" s="158"/>
      <c r="L140" s="30"/>
      <c r="M140" s="159" t="s">
        <v>1</v>
      </c>
      <c r="N140" s="160" t="s">
        <v>37</v>
      </c>
      <c r="O140" s="58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146</v>
      </c>
      <c r="AT140" s="163" t="s">
        <v>142</v>
      </c>
      <c r="AU140" s="163" t="s">
        <v>84</v>
      </c>
      <c r="AY140" s="14" t="s">
        <v>141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4" t="s">
        <v>84</v>
      </c>
      <c r="BK140" s="164">
        <f>ROUND(I140*H140,2)</f>
        <v>0</v>
      </c>
      <c r="BL140" s="14" t="s">
        <v>146</v>
      </c>
      <c r="BM140" s="163" t="s">
        <v>1748</v>
      </c>
    </row>
    <row r="141" spans="1:65" s="12" customFormat="1" ht="22.9" customHeight="1">
      <c r="B141" s="139"/>
      <c r="D141" s="140" t="s">
        <v>70</v>
      </c>
      <c r="E141" s="165" t="s">
        <v>151</v>
      </c>
      <c r="F141" s="165" t="s">
        <v>1604</v>
      </c>
      <c r="I141" s="142"/>
      <c r="J141" s="166">
        <f>BK141</f>
        <v>0</v>
      </c>
      <c r="L141" s="139"/>
      <c r="M141" s="144"/>
      <c r="N141" s="145"/>
      <c r="O141" s="145"/>
      <c r="P141" s="146">
        <f>SUM(P142:P147)</f>
        <v>0</v>
      </c>
      <c r="Q141" s="145"/>
      <c r="R141" s="146">
        <f>SUM(R142:R147)</f>
        <v>0</v>
      </c>
      <c r="S141" s="145"/>
      <c r="T141" s="147">
        <f>SUM(T142:T147)</f>
        <v>0</v>
      </c>
      <c r="AR141" s="140" t="s">
        <v>78</v>
      </c>
      <c r="AT141" s="148" t="s">
        <v>70</v>
      </c>
      <c r="AU141" s="148" t="s">
        <v>78</v>
      </c>
      <c r="AY141" s="140" t="s">
        <v>141</v>
      </c>
      <c r="BK141" s="149">
        <f>SUM(BK142:BK147)</f>
        <v>0</v>
      </c>
    </row>
    <row r="142" spans="1:65" s="2" customFormat="1" ht="37.9" customHeight="1">
      <c r="A142" s="29"/>
      <c r="B142" s="150"/>
      <c r="C142" s="151" t="s">
        <v>167</v>
      </c>
      <c r="D142" s="151" t="s">
        <v>142</v>
      </c>
      <c r="E142" s="152" t="s">
        <v>1749</v>
      </c>
      <c r="F142" s="153" t="s">
        <v>1750</v>
      </c>
      <c r="G142" s="154" t="s">
        <v>157</v>
      </c>
      <c r="H142" s="155">
        <v>4</v>
      </c>
      <c r="I142" s="156"/>
      <c r="J142" s="157">
        <f t="shared" ref="J142:J147" si="0">ROUND(I142*H142,2)</f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ref="P142:P147" si="1">O142*H142</f>
        <v>0</v>
      </c>
      <c r="Q142" s="161">
        <v>0</v>
      </c>
      <c r="R142" s="161">
        <f t="shared" ref="R142:R147" si="2">Q142*H142</f>
        <v>0</v>
      </c>
      <c r="S142" s="161">
        <v>0</v>
      </c>
      <c r="T142" s="162">
        <f t="shared" ref="T142:T147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146</v>
      </c>
      <c r="AT142" s="163" t="s">
        <v>142</v>
      </c>
      <c r="AU142" s="163" t="s">
        <v>84</v>
      </c>
      <c r="AY142" s="14" t="s">
        <v>141</v>
      </c>
      <c r="BE142" s="164">
        <f t="shared" ref="BE142:BE147" si="4">IF(N142="základná",J142,0)</f>
        <v>0</v>
      </c>
      <c r="BF142" s="164">
        <f t="shared" ref="BF142:BF147" si="5">IF(N142="znížená",J142,0)</f>
        <v>0</v>
      </c>
      <c r="BG142" s="164">
        <f t="shared" ref="BG142:BG147" si="6">IF(N142="zákl. prenesená",J142,0)</f>
        <v>0</v>
      </c>
      <c r="BH142" s="164">
        <f t="shared" ref="BH142:BH147" si="7">IF(N142="zníž. prenesená",J142,0)</f>
        <v>0</v>
      </c>
      <c r="BI142" s="164">
        <f t="shared" ref="BI142:BI147" si="8">IF(N142="nulová",J142,0)</f>
        <v>0</v>
      </c>
      <c r="BJ142" s="14" t="s">
        <v>84</v>
      </c>
      <c r="BK142" s="164">
        <f t="shared" ref="BK142:BK147" si="9">ROUND(I142*H142,2)</f>
        <v>0</v>
      </c>
      <c r="BL142" s="14" t="s">
        <v>146</v>
      </c>
      <c r="BM142" s="163" t="s">
        <v>1751</v>
      </c>
    </row>
    <row r="143" spans="1:65" s="2" customFormat="1" ht="24.2" customHeight="1">
      <c r="A143" s="29"/>
      <c r="B143" s="150"/>
      <c r="C143" s="151" t="s">
        <v>172</v>
      </c>
      <c r="D143" s="151" t="s">
        <v>142</v>
      </c>
      <c r="E143" s="152" t="s">
        <v>1605</v>
      </c>
      <c r="F143" s="153" t="s">
        <v>1752</v>
      </c>
      <c r="G143" s="154" t="s">
        <v>145</v>
      </c>
      <c r="H143" s="155">
        <v>3.1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146</v>
      </c>
      <c r="AT143" s="163" t="s">
        <v>142</v>
      </c>
      <c r="AU143" s="163" t="s">
        <v>84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146</v>
      </c>
      <c r="BM143" s="163" t="s">
        <v>1753</v>
      </c>
    </row>
    <row r="144" spans="1:65" s="2" customFormat="1" ht="16.5" customHeight="1">
      <c r="A144" s="29"/>
      <c r="B144" s="150"/>
      <c r="C144" s="151" t="s">
        <v>176</v>
      </c>
      <c r="D144" s="151" t="s">
        <v>142</v>
      </c>
      <c r="E144" s="152" t="s">
        <v>1608</v>
      </c>
      <c r="F144" s="153" t="s">
        <v>1754</v>
      </c>
      <c r="G144" s="154" t="s">
        <v>145</v>
      </c>
      <c r="H144" s="155">
        <v>3.1</v>
      </c>
      <c r="I144" s="156"/>
      <c r="J144" s="157">
        <f t="shared" si="0"/>
        <v>0</v>
      </c>
      <c r="K144" s="158"/>
      <c r="L144" s="30"/>
      <c r="M144" s="159" t="s">
        <v>1</v>
      </c>
      <c r="N144" s="160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146</v>
      </c>
      <c r="AT144" s="163" t="s">
        <v>142</v>
      </c>
      <c r="AU144" s="163" t="s">
        <v>84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146</v>
      </c>
      <c r="BM144" s="163" t="s">
        <v>1755</v>
      </c>
    </row>
    <row r="145" spans="1:65" s="2" customFormat="1" ht="16.5" customHeight="1">
      <c r="A145" s="29"/>
      <c r="B145" s="150"/>
      <c r="C145" s="151" t="s">
        <v>180</v>
      </c>
      <c r="D145" s="151" t="s">
        <v>142</v>
      </c>
      <c r="E145" s="152" t="s">
        <v>1756</v>
      </c>
      <c r="F145" s="153" t="s">
        <v>1757</v>
      </c>
      <c r="G145" s="154" t="s">
        <v>145</v>
      </c>
      <c r="H145" s="155">
        <v>81.7</v>
      </c>
      <c r="I145" s="156"/>
      <c r="J145" s="157">
        <f t="shared" si="0"/>
        <v>0</v>
      </c>
      <c r="K145" s="158"/>
      <c r="L145" s="30"/>
      <c r="M145" s="159" t="s">
        <v>1</v>
      </c>
      <c r="N145" s="160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146</v>
      </c>
      <c r="AT145" s="163" t="s">
        <v>142</v>
      </c>
      <c r="AU145" s="163" t="s">
        <v>84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146</v>
      </c>
      <c r="BM145" s="163" t="s">
        <v>1758</v>
      </c>
    </row>
    <row r="146" spans="1:65" s="2" customFormat="1" ht="16.5" customHeight="1">
      <c r="A146" s="29"/>
      <c r="B146" s="150"/>
      <c r="C146" s="151" t="s">
        <v>184</v>
      </c>
      <c r="D146" s="151" t="s">
        <v>142</v>
      </c>
      <c r="E146" s="152" t="s">
        <v>1759</v>
      </c>
      <c r="F146" s="153" t="s">
        <v>1760</v>
      </c>
      <c r="G146" s="154" t="s">
        <v>145</v>
      </c>
      <c r="H146" s="155">
        <v>0.6</v>
      </c>
      <c r="I146" s="156"/>
      <c r="J146" s="157">
        <f t="shared" si="0"/>
        <v>0</v>
      </c>
      <c r="K146" s="158"/>
      <c r="L146" s="30"/>
      <c r="M146" s="159" t="s">
        <v>1</v>
      </c>
      <c r="N146" s="160" t="s">
        <v>37</v>
      </c>
      <c r="O146" s="58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146</v>
      </c>
      <c r="AT146" s="163" t="s">
        <v>142</v>
      </c>
      <c r="AU146" s="163" t="s">
        <v>84</v>
      </c>
      <c r="AY146" s="14" t="s">
        <v>141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4" t="s">
        <v>84</v>
      </c>
      <c r="BK146" s="164">
        <f t="shared" si="9"/>
        <v>0</v>
      </c>
      <c r="BL146" s="14" t="s">
        <v>146</v>
      </c>
      <c r="BM146" s="163" t="s">
        <v>1761</v>
      </c>
    </row>
    <row r="147" spans="1:65" s="2" customFormat="1" ht="37.9" customHeight="1">
      <c r="A147" s="29"/>
      <c r="B147" s="150"/>
      <c r="C147" s="151" t="s">
        <v>189</v>
      </c>
      <c r="D147" s="151" t="s">
        <v>142</v>
      </c>
      <c r="E147" s="152" t="s">
        <v>1762</v>
      </c>
      <c r="F147" s="153" t="s">
        <v>1763</v>
      </c>
      <c r="G147" s="154" t="s">
        <v>1731</v>
      </c>
      <c r="H147" s="155">
        <v>0.5</v>
      </c>
      <c r="I147" s="156"/>
      <c r="J147" s="157">
        <f t="shared" si="0"/>
        <v>0</v>
      </c>
      <c r="K147" s="158"/>
      <c r="L147" s="30"/>
      <c r="M147" s="159" t="s">
        <v>1</v>
      </c>
      <c r="N147" s="160" t="s">
        <v>37</v>
      </c>
      <c r="O147" s="58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146</v>
      </c>
      <c r="AT147" s="163" t="s">
        <v>142</v>
      </c>
      <c r="AU147" s="163" t="s">
        <v>84</v>
      </c>
      <c r="AY147" s="14" t="s">
        <v>141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4" t="s">
        <v>84</v>
      </c>
      <c r="BK147" s="164">
        <f t="shared" si="9"/>
        <v>0</v>
      </c>
      <c r="BL147" s="14" t="s">
        <v>146</v>
      </c>
      <c r="BM147" s="163" t="s">
        <v>1764</v>
      </c>
    </row>
    <row r="148" spans="1:65" s="12" customFormat="1" ht="22.9" customHeight="1">
      <c r="B148" s="139"/>
      <c r="D148" s="140" t="s">
        <v>70</v>
      </c>
      <c r="E148" s="165" t="s">
        <v>163</v>
      </c>
      <c r="F148" s="165" t="s">
        <v>1611</v>
      </c>
      <c r="I148" s="142"/>
      <c r="J148" s="166">
        <f>BK148</f>
        <v>0</v>
      </c>
      <c r="L148" s="139"/>
      <c r="M148" s="144"/>
      <c r="N148" s="145"/>
      <c r="O148" s="145"/>
      <c r="P148" s="146">
        <f>SUM(P149:P159)</f>
        <v>0</v>
      </c>
      <c r="Q148" s="145"/>
      <c r="R148" s="146">
        <f>SUM(R149:R159)</f>
        <v>0</v>
      </c>
      <c r="S148" s="145"/>
      <c r="T148" s="147">
        <f>SUM(T149:T159)</f>
        <v>0</v>
      </c>
      <c r="AR148" s="140" t="s">
        <v>78</v>
      </c>
      <c r="AT148" s="148" t="s">
        <v>70</v>
      </c>
      <c r="AU148" s="148" t="s">
        <v>78</v>
      </c>
      <c r="AY148" s="140" t="s">
        <v>141</v>
      </c>
      <c r="BK148" s="149">
        <f>SUM(BK149:BK159)</f>
        <v>0</v>
      </c>
    </row>
    <row r="149" spans="1:65" s="2" customFormat="1" ht="24.2" customHeight="1">
      <c r="A149" s="29"/>
      <c r="B149" s="150"/>
      <c r="C149" s="151" t="s">
        <v>193</v>
      </c>
      <c r="D149" s="151" t="s">
        <v>142</v>
      </c>
      <c r="E149" s="152" t="s">
        <v>1765</v>
      </c>
      <c r="F149" s="153" t="s">
        <v>1766</v>
      </c>
      <c r="G149" s="154" t="s">
        <v>145</v>
      </c>
      <c r="H149" s="155">
        <v>81.7</v>
      </c>
      <c r="I149" s="156"/>
      <c r="J149" s="157">
        <f t="shared" ref="J149:J159" si="10">ROUND(I149*H149,2)</f>
        <v>0</v>
      </c>
      <c r="K149" s="158"/>
      <c r="L149" s="30"/>
      <c r="M149" s="159" t="s">
        <v>1</v>
      </c>
      <c r="N149" s="160" t="s">
        <v>37</v>
      </c>
      <c r="O149" s="58"/>
      <c r="P149" s="161">
        <f t="shared" ref="P149:P159" si="11">O149*H149</f>
        <v>0</v>
      </c>
      <c r="Q149" s="161">
        <v>0</v>
      </c>
      <c r="R149" s="161">
        <f t="shared" ref="R149:R159" si="12">Q149*H149</f>
        <v>0</v>
      </c>
      <c r="S149" s="161">
        <v>0</v>
      </c>
      <c r="T149" s="162">
        <f t="shared" ref="T149:T159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146</v>
      </c>
      <c r="AT149" s="163" t="s">
        <v>142</v>
      </c>
      <c r="AU149" s="163" t="s">
        <v>84</v>
      </c>
      <c r="AY149" s="14" t="s">
        <v>141</v>
      </c>
      <c r="BE149" s="164">
        <f t="shared" ref="BE149:BE159" si="14">IF(N149="základná",J149,0)</f>
        <v>0</v>
      </c>
      <c r="BF149" s="164">
        <f t="shared" ref="BF149:BF159" si="15">IF(N149="znížená",J149,0)</f>
        <v>0</v>
      </c>
      <c r="BG149" s="164">
        <f t="shared" ref="BG149:BG159" si="16">IF(N149="zákl. prenesená",J149,0)</f>
        <v>0</v>
      </c>
      <c r="BH149" s="164">
        <f t="shared" ref="BH149:BH159" si="17">IF(N149="zníž. prenesená",J149,0)</f>
        <v>0</v>
      </c>
      <c r="BI149" s="164">
        <f t="shared" ref="BI149:BI159" si="18">IF(N149="nulová",J149,0)</f>
        <v>0</v>
      </c>
      <c r="BJ149" s="14" t="s">
        <v>84</v>
      </c>
      <c r="BK149" s="164">
        <f t="shared" ref="BK149:BK159" si="19">ROUND(I149*H149,2)</f>
        <v>0</v>
      </c>
      <c r="BL149" s="14" t="s">
        <v>146</v>
      </c>
      <c r="BM149" s="163" t="s">
        <v>1767</v>
      </c>
    </row>
    <row r="150" spans="1:65" s="2" customFormat="1" ht="24.2" customHeight="1">
      <c r="A150" s="29"/>
      <c r="B150" s="150"/>
      <c r="C150" s="151" t="s">
        <v>197</v>
      </c>
      <c r="D150" s="151" t="s">
        <v>142</v>
      </c>
      <c r="E150" s="152" t="s">
        <v>1768</v>
      </c>
      <c r="F150" s="153" t="s">
        <v>1769</v>
      </c>
      <c r="G150" s="154" t="s">
        <v>145</v>
      </c>
      <c r="H150" s="155">
        <v>218.7</v>
      </c>
      <c r="I150" s="156"/>
      <c r="J150" s="157">
        <f t="shared" si="10"/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146</v>
      </c>
      <c r="AT150" s="163" t="s">
        <v>142</v>
      </c>
      <c r="AU150" s="163" t="s">
        <v>84</v>
      </c>
      <c r="AY150" s="14" t="s">
        <v>141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4" t="s">
        <v>84</v>
      </c>
      <c r="BK150" s="164">
        <f t="shared" si="19"/>
        <v>0</v>
      </c>
      <c r="BL150" s="14" t="s">
        <v>146</v>
      </c>
      <c r="BM150" s="163" t="s">
        <v>1770</v>
      </c>
    </row>
    <row r="151" spans="1:65" s="2" customFormat="1" ht="24.2" customHeight="1">
      <c r="A151" s="29"/>
      <c r="B151" s="150"/>
      <c r="C151" s="151" t="s">
        <v>201</v>
      </c>
      <c r="D151" s="151" t="s">
        <v>142</v>
      </c>
      <c r="E151" s="152" t="s">
        <v>1615</v>
      </c>
      <c r="F151" s="153" t="s">
        <v>1771</v>
      </c>
      <c r="G151" s="154" t="s">
        <v>145</v>
      </c>
      <c r="H151" s="155">
        <v>218.7</v>
      </c>
      <c r="I151" s="156"/>
      <c r="J151" s="157">
        <f t="shared" si="1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146</v>
      </c>
      <c r="AT151" s="163" t="s">
        <v>142</v>
      </c>
      <c r="AU151" s="163" t="s">
        <v>84</v>
      </c>
      <c r="AY151" s="14" t="s">
        <v>141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4" t="s">
        <v>84</v>
      </c>
      <c r="BK151" s="164">
        <f t="shared" si="19"/>
        <v>0</v>
      </c>
      <c r="BL151" s="14" t="s">
        <v>146</v>
      </c>
      <c r="BM151" s="163" t="s">
        <v>1772</v>
      </c>
    </row>
    <row r="152" spans="1:65" s="2" customFormat="1" ht="24.2" customHeight="1">
      <c r="A152" s="29"/>
      <c r="B152" s="150"/>
      <c r="C152" s="151" t="s">
        <v>205</v>
      </c>
      <c r="D152" s="151" t="s">
        <v>142</v>
      </c>
      <c r="E152" s="152" t="s">
        <v>1773</v>
      </c>
      <c r="F152" s="153" t="s">
        <v>1774</v>
      </c>
      <c r="G152" s="154" t="s">
        <v>145</v>
      </c>
      <c r="H152" s="155">
        <v>81.7</v>
      </c>
      <c r="I152" s="156"/>
      <c r="J152" s="157">
        <f t="shared" si="1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146</v>
      </c>
      <c r="AT152" s="163" t="s">
        <v>142</v>
      </c>
      <c r="AU152" s="163" t="s">
        <v>84</v>
      </c>
      <c r="AY152" s="14" t="s">
        <v>141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4" t="s">
        <v>84</v>
      </c>
      <c r="BK152" s="164">
        <f t="shared" si="19"/>
        <v>0</v>
      </c>
      <c r="BL152" s="14" t="s">
        <v>146</v>
      </c>
      <c r="BM152" s="163" t="s">
        <v>1775</v>
      </c>
    </row>
    <row r="153" spans="1:65" s="2" customFormat="1" ht="16.5" customHeight="1">
      <c r="A153" s="29"/>
      <c r="B153" s="150"/>
      <c r="C153" s="151" t="s">
        <v>209</v>
      </c>
      <c r="D153" s="151" t="s">
        <v>142</v>
      </c>
      <c r="E153" s="152" t="s">
        <v>1776</v>
      </c>
      <c r="F153" s="153" t="s">
        <v>1777</v>
      </c>
      <c r="G153" s="154" t="s">
        <v>1778</v>
      </c>
      <c r="H153" s="155">
        <v>30</v>
      </c>
      <c r="I153" s="156"/>
      <c r="J153" s="157">
        <f t="shared" si="10"/>
        <v>0</v>
      </c>
      <c r="K153" s="158"/>
      <c r="L153" s="30"/>
      <c r="M153" s="159" t="s">
        <v>1</v>
      </c>
      <c r="N153" s="160" t="s">
        <v>37</v>
      </c>
      <c r="O153" s="58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146</v>
      </c>
      <c r="AT153" s="163" t="s">
        <v>142</v>
      </c>
      <c r="AU153" s="163" t="s">
        <v>84</v>
      </c>
      <c r="AY153" s="14" t="s">
        <v>141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4" t="s">
        <v>84</v>
      </c>
      <c r="BK153" s="164">
        <f t="shared" si="19"/>
        <v>0</v>
      </c>
      <c r="BL153" s="14" t="s">
        <v>146</v>
      </c>
      <c r="BM153" s="163" t="s">
        <v>1779</v>
      </c>
    </row>
    <row r="154" spans="1:65" s="2" customFormat="1" ht="24.2" customHeight="1">
      <c r="A154" s="29"/>
      <c r="B154" s="150"/>
      <c r="C154" s="151" t="s">
        <v>213</v>
      </c>
      <c r="D154" s="151" t="s">
        <v>142</v>
      </c>
      <c r="E154" s="152" t="s">
        <v>1780</v>
      </c>
      <c r="F154" s="153" t="s">
        <v>1781</v>
      </c>
      <c r="G154" s="154" t="s">
        <v>187</v>
      </c>
      <c r="H154" s="155">
        <v>4</v>
      </c>
      <c r="I154" s="156"/>
      <c r="J154" s="157">
        <f t="shared" si="10"/>
        <v>0</v>
      </c>
      <c r="K154" s="158"/>
      <c r="L154" s="30"/>
      <c r="M154" s="159" t="s">
        <v>1</v>
      </c>
      <c r="N154" s="160" t="s">
        <v>37</v>
      </c>
      <c r="O154" s="58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146</v>
      </c>
      <c r="AT154" s="163" t="s">
        <v>142</v>
      </c>
      <c r="AU154" s="163" t="s">
        <v>84</v>
      </c>
      <c r="AY154" s="14" t="s">
        <v>141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4" t="s">
        <v>84</v>
      </c>
      <c r="BK154" s="164">
        <f t="shared" si="19"/>
        <v>0</v>
      </c>
      <c r="BL154" s="14" t="s">
        <v>146</v>
      </c>
      <c r="BM154" s="163" t="s">
        <v>1782</v>
      </c>
    </row>
    <row r="155" spans="1:65" s="2" customFormat="1" ht="16.5" customHeight="1">
      <c r="A155" s="29"/>
      <c r="B155" s="150"/>
      <c r="C155" s="151" t="s">
        <v>217</v>
      </c>
      <c r="D155" s="151" t="s">
        <v>142</v>
      </c>
      <c r="E155" s="152" t="s">
        <v>1783</v>
      </c>
      <c r="F155" s="153" t="s">
        <v>1784</v>
      </c>
      <c r="G155" s="154" t="s">
        <v>170</v>
      </c>
      <c r="H155" s="155">
        <v>36</v>
      </c>
      <c r="I155" s="156"/>
      <c r="J155" s="157">
        <f t="shared" si="10"/>
        <v>0</v>
      </c>
      <c r="K155" s="158"/>
      <c r="L155" s="30"/>
      <c r="M155" s="159" t="s">
        <v>1</v>
      </c>
      <c r="N155" s="160" t="s">
        <v>37</v>
      </c>
      <c r="O155" s="58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146</v>
      </c>
      <c r="AT155" s="163" t="s">
        <v>142</v>
      </c>
      <c r="AU155" s="163" t="s">
        <v>84</v>
      </c>
      <c r="AY155" s="14" t="s">
        <v>141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4" t="s">
        <v>84</v>
      </c>
      <c r="BK155" s="164">
        <f t="shared" si="19"/>
        <v>0</v>
      </c>
      <c r="BL155" s="14" t="s">
        <v>146</v>
      </c>
      <c r="BM155" s="163" t="s">
        <v>1785</v>
      </c>
    </row>
    <row r="156" spans="1:65" s="2" customFormat="1" ht="16.5" customHeight="1">
      <c r="A156" s="29"/>
      <c r="B156" s="150"/>
      <c r="C156" s="151" t="s">
        <v>7</v>
      </c>
      <c r="D156" s="151" t="s">
        <v>142</v>
      </c>
      <c r="E156" s="152" t="s">
        <v>1786</v>
      </c>
      <c r="F156" s="153" t="s">
        <v>1787</v>
      </c>
      <c r="G156" s="154" t="s">
        <v>157</v>
      </c>
      <c r="H156" s="155">
        <v>16</v>
      </c>
      <c r="I156" s="156"/>
      <c r="J156" s="157">
        <f t="shared" si="10"/>
        <v>0</v>
      </c>
      <c r="K156" s="158"/>
      <c r="L156" s="30"/>
      <c r="M156" s="159" t="s">
        <v>1</v>
      </c>
      <c r="N156" s="160" t="s">
        <v>37</v>
      </c>
      <c r="O156" s="58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146</v>
      </c>
      <c r="AT156" s="163" t="s">
        <v>142</v>
      </c>
      <c r="AU156" s="163" t="s">
        <v>84</v>
      </c>
      <c r="AY156" s="14" t="s">
        <v>141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4" t="s">
        <v>84</v>
      </c>
      <c r="BK156" s="164">
        <f t="shared" si="19"/>
        <v>0</v>
      </c>
      <c r="BL156" s="14" t="s">
        <v>146</v>
      </c>
      <c r="BM156" s="163" t="s">
        <v>1788</v>
      </c>
    </row>
    <row r="157" spans="1:65" s="2" customFormat="1" ht="16.5" customHeight="1">
      <c r="A157" s="29"/>
      <c r="B157" s="150"/>
      <c r="C157" s="151" t="s">
        <v>224</v>
      </c>
      <c r="D157" s="151" t="s">
        <v>142</v>
      </c>
      <c r="E157" s="152" t="s">
        <v>1789</v>
      </c>
      <c r="F157" s="153" t="s">
        <v>1790</v>
      </c>
      <c r="G157" s="154" t="s">
        <v>1791</v>
      </c>
      <c r="H157" s="155">
        <v>120</v>
      </c>
      <c r="I157" s="156"/>
      <c r="J157" s="157">
        <f t="shared" si="10"/>
        <v>0</v>
      </c>
      <c r="K157" s="158"/>
      <c r="L157" s="30"/>
      <c r="M157" s="159" t="s">
        <v>1</v>
      </c>
      <c r="N157" s="160" t="s">
        <v>37</v>
      </c>
      <c r="O157" s="58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146</v>
      </c>
      <c r="AT157" s="163" t="s">
        <v>142</v>
      </c>
      <c r="AU157" s="163" t="s">
        <v>84</v>
      </c>
      <c r="AY157" s="14" t="s">
        <v>141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4" t="s">
        <v>84</v>
      </c>
      <c r="BK157" s="164">
        <f t="shared" si="19"/>
        <v>0</v>
      </c>
      <c r="BL157" s="14" t="s">
        <v>146</v>
      </c>
      <c r="BM157" s="163" t="s">
        <v>1792</v>
      </c>
    </row>
    <row r="158" spans="1:65" s="2" customFormat="1" ht="16.5" customHeight="1">
      <c r="A158" s="29"/>
      <c r="B158" s="150"/>
      <c r="C158" s="151" t="s">
        <v>228</v>
      </c>
      <c r="D158" s="151" t="s">
        <v>142</v>
      </c>
      <c r="E158" s="152" t="s">
        <v>1793</v>
      </c>
      <c r="F158" s="153" t="s">
        <v>1790</v>
      </c>
      <c r="G158" s="154" t="s">
        <v>1791</v>
      </c>
      <c r="H158" s="155">
        <v>60</v>
      </c>
      <c r="I158" s="156"/>
      <c r="J158" s="157">
        <f t="shared" si="10"/>
        <v>0</v>
      </c>
      <c r="K158" s="158"/>
      <c r="L158" s="30"/>
      <c r="M158" s="159" t="s">
        <v>1</v>
      </c>
      <c r="N158" s="160" t="s">
        <v>37</v>
      </c>
      <c r="O158" s="58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146</v>
      </c>
      <c r="AT158" s="163" t="s">
        <v>142</v>
      </c>
      <c r="AU158" s="163" t="s">
        <v>84</v>
      </c>
      <c r="AY158" s="14" t="s">
        <v>141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4" t="s">
        <v>84</v>
      </c>
      <c r="BK158" s="164">
        <f t="shared" si="19"/>
        <v>0</v>
      </c>
      <c r="BL158" s="14" t="s">
        <v>146</v>
      </c>
      <c r="BM158" s="163" t="s">
        <v>1794</v>
      </c>
    </row>
    <row r="159" spans="1:65" s="2" customFormat="1" ht="16.5" customHeight="1">
      <c r="A159" s="29"/>
      <c r="B159" s="150"/>
      <c r="C159" s="151" t="s">
        <v>232</v>
      </c>
      <c r="D159" s="151" t="s">
        <v>142</v>
      </c>
      <c r="E159" s="152" t="s">
        <v>1795</v>
      </c>
      <c r="F159" s="153" t="s">
        <v>1796</v>
      </c>
      <c r="G159" s="154" t="s">
        <v>1791</v>
      </c>
      <c r="H159" s="155">
        <v>150</v>
      </c>
      <c r="I159" s="156"/>
      <c r="J159" s="157">
        <f t="shared" si="10"/>
        <v>0</v>
      </c>
      <c r="K159" s="158"/>
      <c r="L159" s="30"/>
      <c r="M159" s="159" t="s">
        <v>1</v>
      </c>
      <c r="N159" s="160" t="s">
        <v>37</v>
      </c>
      <c r="O159" s="58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146</v>
      </c>
      <c r="AT159" s="163" t="s">
        <v>142</v>
      </c>
      <c r="AU159" s="163" t="s">
        <v>84</v>
      </c>
      <c r="AY159" s="14" t="s">
        <v>141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4" t="s">
        <v>84</v>
      </c>
      <c r="BK159" s="164">
        <f t="shared" si="19"/>
        <v>0</v>
      </c>
      <c r="BL159" s="14" t="s">
        <v>146</v>
      </c>
      <c r="BM159" s="163" t="s">
        <v>1797</v>
      </c>
    </row>
    <row r="160" spans="1:65" s="12" customFormat="1" ht="22.9" customHeight="1">
      <c r="B160" s="139"/>
      <c r="D160" s="140" t="s">
        <v>70</v>
      </c>
      <c r="E160" s="165" t="s">
        <v>176</v>
      </c>
      <c r="F160" s="165" t="s">
        <v>1798</v>
      </c>
      <c r="I160" s="142"/>
      <c r="J160" s="166">
        <f>BK160</f>
        <v>0</v>
      </c>
      <c r="L160" s="139"/>
      <c r="M160" s="144"/>
      <c r="N160" s="145"/>
      <c r="O160" s="145"/>
      <c r="P160" s="146">
        <f>SUM(P161:P177)</f>
        <v>0</v>
      </c>
      <c r="Q160" s="145"/>
      <c r="R160" s="146">
        <f>SUM(R161:R177)</f>
        <v>0</v>
      </c>
      <c r="S160" s="145"/>
      <c r="T160" s="147">
        <f>SUM(T161:T177)</f>
        <v>0</v>
      </c>
      <c r="AR160" s="140" t="s">
        <v>78</v>
      </c>
      <c r="AT160" s="148" t="s">
        <v>70</v>
      </c>
      <c r="AU160" s="148" t="s">
        <v>78</v>
      </c>
      <c r="AY160" s="140" t="s">
        <v>141</v>
      </c>
      <c r="BK160" s="149">
        <f>SUM(BK161:BK177)</f>
        <v>0</v>
      </c>
    </row>
    <row r="161" spans="1:65" s="2" customFormat="1" ht="24.2" customHeight="1">
      <c r="A161" s="29"/>
      <c r="B161" s="150"/>
      <c r="C161" s="151" t="s">
        <v>236</v>
      </c>
      <c r="D161" s="151" t="s">
        <v>142</v>
      </c>
      <c r="E161" s="152" t="s">
        <v>1799</v>
      </c>
      <c r="F161" s="153" t="s">
        <v>1800</v>
      </c>
      <c r="G161" s="154" t="s">
        <v>170</v>
      </c>
      <c r="H161" s="155">
        <v>3.5</v>
      </c>
      <c r="I161" s="156"/>
      <c r="J161" s="157">
        <f t="shared" ref="J161:J177" si="20">ROUND(I161*H161,2)</f>
        <v>0</v>
      </c>
      <c r="K161" s="158"/>
      <c r="L161" s="30"/>
      <c r="M161" s="159" t="s">
        <v>1</v>
      </c>
      <c r="N161" s="160" t="s">
        <v>37</v>
      </c>
      <c r="O161" s="58"/>
      <c r="P161" s="161">
        <f t="shared" ref="P161:P177" si="21">O161*H161</f>
        <v>0</v>
      </c>
      <c r="Q161" s="161">
        <v>0</v>
      </c>
      <c r="R161" s="161">
        <f t="shared" ref="R161:R177" si="22">Q161*H161</f>
        <v>0</v>
      </c>
      <c r="S161" s="161">
        <v>0</v>
      </c>
      <c r="T161" s="162">
        <f t="shared" ref="T161:T177" si="2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146</v>
      </c>
      <c r="AT161" s="163" t="s">
        <v>142</v>
      </c>
      <c r="AU161" s="163" t="s">
        <v>84</v>
      </c>
      <c r="AY161" s="14" t="s">
        <v>141</v>
      </c>
      <c r="BE161" s="164">
        <f t="shared" ref="BE161:BE177" si="24">IF(N161="základná",J161,0)</f>
        <v>0</v>
      </c>
      <c r="BF161" s="164">
        <f t="shared" ref="BF161:BF177" si="25">IF(N161="znížená",J161,0)</f>
        <v>0</v>
      </c>
      <c r="BG161" s="164">
        <f t="shared" ref="BG161:BG177" si="26">IF(N161="zákl. prenesená",J161,0)</f>
        <v>0</v>
      </c>
      <c r="BH161" s="164">
        <f t="shared" ref="BH161:BH177" si="27">IF(N161="zníž. prenesená",J161,0)</f>
        <v>0</v>
      </c>
      <c r="BI161" s="164">
        <f t="shared" ref="BI161:BI177" si="28">IF(N161="nulová",J161,0)</f>
        <v>0</v>
      </c>
      <c r="BJ161" s="14" t="s">
        <v>84</v>
      </c>
      <c r="BK161" s="164">
        <f t="shared" ref="BK161:BK177" si="29">ROUND(I161*H161,2)</f>
        <v>0</v>
      </c>
      <c r="BL161" s="14" t="s">
        <v>146</v>
      </c>
      <c r="BM161" s="163" t="s">
        <v>1801</v>
      </c>
    </row>
    <row r="162" spans="1:65" s="2" customFormat="1" ht="24.2" customHeight="1">
      <c r="A162" s="29"/>
      <c r="B162" s="150"/>
      <c r="C162" s="151" t="s">
        <v>240</v>
      </c>
      <c r="D162" s="151" t="s">
        <v>142</v>
      </c>
      <c r="E162" s="152" t="s">
        <v>1802</v>
      </c>
      <c r="F162" s="153" t="s">
        <v>1803</v>
      </c>
      <c r="G162" s="154" t="s">
        <v>145</v>
      </c>
      <c r="H162" s="155">
        <v>32.159999999999997</v>
      </c>
      <c r="I162" s="156"/>
      <c r="J162" s="157">
        <f t="shared" si="20"/>
        <v>0</v>
      </c>
      <c r="K162" s="158"/>
      <c r="L162" s="30"/>
      <c r="M162" s="159" t="s">
        <v>1</v>
      </c>
      <c r="N162" s="160" t="s">
        <v>37</v>
      </c>
      <c r="O162" s="58"/>
      <c r="P162" s="161">
        <f t="shared" si="21"/>
        <v>0</v>
      </c>
      <c r="Q162" s="161">
        <v>0</v>
      </c>
      <c r="R162" s="161">
        <f t="shared" si="22"/>
        <v>0</v>
      </c>
      <c r="S162" s="161">
        <v>0</v>
      </c>
      <c r="T162" s="162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146</v>
      </c>
      <c r="AT162" s="163" t="s">
        <v>142</v>
      </c>
      <c r="AU162" s="163" t="s">
        <v>84</v>
      </c>
      <c r="AY162" s="14" t="s">
        <v>141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4" t="s">
        <v>84</v>
      </c>
      <c r="BK162" s="164">
        <f t="shared" si="29"/>
        <v>0</v>
      </c>
      <c r="BL162" s="14" t="s">
        <v>146</v>
      </c>
      <c r="BM162" s="163" t="s">
        <v>1804</v>
      </c>
    </row>
    <row r="163" spans="1:65" s="2" customFormat="1" ht="33" customHeight="1">
      <c r="A163" s="29"/>
      <c r="B163" s="150"/>
      <c r="C163" s="151" t="s">
        <v>244</v>
      </c>
      <c r="D163" s="151" t="s">
        <v>142</v>
      </c>
      <c r="E163" s="152" t="s">
        <v>1805</v>
      </c>
      <c r="F163" s="153" t="s">
        <v>1806</v>
      </c>
      <c r="G163" s="154" t="s">
        <v>1731</v>
      </c>
      <c r="H163" s="155">
        <v>0.4</v>
      </c>
      <c r="I163" s="156"/>
      <c r="J163" s="157">
        <f t="shared" si="20"/>
        <v>0</v>
      </c>
      <c r="K163" s="158"/>
      <c r="L163" s="30"/>
      <c r="M163" s="159" t="s">
        <v>1</v>
      </c>
      <c r="N163" s="160" t="s">
        <v>37</v>
      </c>
      <c r="O163" s="58"/>
      <c r="P163" s="161">
        <f t="shared" si="21"/>
        <v>0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146</v>
      </c>
      <c r="AT163" s="163" t="s">
        <v>142</v>
      </c>
      <c r="AU163" s="163" t="s">
        <v>84</v>
      </c>
      <c r="AY163" s="14" t="s">
        <v>141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4" t="s">
        <v>84</v>
      </c>
      <c r="BK163" s="164">
        <f t="shared" si="29"/>
        <v>0</v>
      </c>
      <c r="BL163" s="14" t="s">
        <v>146</v>
      </c>
      <c r="BM163" s="163" t="s">
        <v>1807</v>
      </c>
    </row>
    <row r="164" spans="1:65" s="2" customFormat="1" ht="33" customHeight="1">
      <c r="A164" s="29"/>
      <c r="B164" s="150"/>
      <c r="C164" s="151" t="s">
        <v>248</v>
      </c>
      <c r="D164" s="151" t="s">
        <v>142</v>
      </c>
      <c r="E164" s="152" t="s">
        <v>1808</v>
      </c>
      <c r="F164" s="153" t="s">
        <v>1809</v>
      </c>
      <c r="G164" s="154" t="s">
        <v>1731</v>
      </c>
      <c r="H164" s="155">
        <v>0.6</v>
      </c>
      <c r="I164" s="156"/>
      <c r="J164" s="157">
        <f t="shared" si="20"/>
        <v>0</v>
      </c>
      <c r="K164" s="158"/>
      <c r="L164" s="30"/>
      <c r="M164" s="159" t="s">
        <v>1</v>
      </c>
      <c r="N164" s="160" t="s">
        <v>37</v>
      </c>
      <c r="O164" s="58"/>
      <c r="P164" s="161">
        <f t="shared" si="21"/>
        <v>0</v>
      </c>
      <c r="Q164" s="161">
        <v>0</v>
      </c>
      <c r="R164" s="161">
        <f t="shared" si="22"/>
        <v>0</v>
      </c>
      <c r="S164" s="161">
        <v>0</v>
      </c>
      <c r="T164" s="162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146</v>
      </c>
      <c r="AT164" s="163" t="s">
        <v>142</v>
      </c>
      <c r="AU164" s="163" t="s">
        <v>84</v>
      </c>
      <c r="AY164" s="14" t="s">
        <v>141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4" t="s">
        <v>84</v>
      </c>
      <c r="BK164" s="164">
        <f t="shared" si="29"/>
        <v>0</v>
      </c>
      <c r="BL164" s="14" t="s">
        <v>146</v>
      </c>
      <c r="BM164" s="163" t="s">
        <v>1810</v>
      </c>
    </row>
    <row r="165" spans="1:65" s="2" customFormat="1" ht="37.9" customHeight="1">
      <c r="A165" s="29"/>
      <c r="B165" s="150"/>
      <c r="C165" s="151" t="s">
        <v>252</v>
      </c>
      <c r="D165" s="151" t="s">
        <v>142</v>
      </c>
      <c r="E165" s="152" t="s">
        <v>1811</v>
      </c>
      <c r="F165" s="153" t="s">
        <v>1812</v>
      </c>
      <c r="G165" s="154" t="s">
        <v>1731</v>
      </c>
      <c r="H165" s="155">
        <v>0.3</v>
      </c>
      <c r="I165" s="156"/>
      <c r="J165" s="157">
        <f t="shared" si="20"/>
        <v>0</v>
      </c>
      <c r="K165" s="158"/>
      <c r="L165" s="30"/>
      <c r="M165" s="159" t="s">
        <v>1</v>
      </c>
      <c r="N165" s="160" t="s">
        <v>37</v>
      </c>
      <c r="O165" s="58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146</v>
      </c>
      <c r="AT165" s="163" t="s">
        <v>142</v>
      </c>
      <c r="AU165" s="163" t="s">
        <v>84</v>
      </c>
      <c r="AY165" s="14" t="s">
        <v>141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4" t="s">
        <v>84</v>
      </c>
      <c r="BK165" s="164">
        <f t="shared" si="29"/>
        <v>0</v>
      </c>
      <c r="BL165" s="14" t="s">
        <v>146</v>
      </c>
      <c r="BM165" s="163" t="s">
        <v>1813</v>
      </c>
    </row>
    <row r="166" spans="1:65" s="2" customFormat="1" ht="16.5" customHeight="1">
      <c r="A166" s="29"/>
      <c r="B166" s="150"/>
      <c r="C166" s="151" t="s">
        <v>256</v>
      </c>
      <c r="D166" s="151" t="s">
        <v>142</v>
      </c>
      <c r="E166" s="152" t="s">
        <v>1814</v>
      </c>
      <c r="F166" s="153" t="s">
        <v>1815</v>
      </c>
      <c r="G166" s="154" t="s">
        <v>157</v>
      </c>
      <c r="H166" s="155">
        <v>1</v>
      </c>
      <c r="I166" s="156"/>
      <c r="J166" s="157">
        <f t="shared" si="20"/>
        <v>0</v>
      </c>
      <c r="K166" s="158"/>
      <c r="L166" s="30"/>
      <c r="M166" s="159" t="s">
        <v>1</v>
      </c>
      <c r="N166" s="160" t="s">
        <v>37</v>
      </c>
      <c r="O166" s="58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146</v>
      </c>
      <c r="AT166" s="163" t="s">
        <v>142</v>
      </c>
      <c r="AU166" s="163" t="s">
        <v>84</v>
      </c>
      <c r="AY166" s="14" t="s">
        <v>141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4" t="s">
        <v>84</v>
      </c>
      <c r="BK166" s="164">
        <f t="shared" si="29"/>
        <v>0</v>
      </c>
      <c r="BL166" s="14" t="s">
        <v>146</v>
      </c>
      <c r="BM166" s="163" t="s">
        <v>1816</v>
      </c>
    </row>
    <row r="167" spans="1:65" s="2" customFormat="1" ht="16.5" customHeight="1">
      <c r="A167" s="29"/>
      <c r="B167" s="150"/>
      <c r="C167" s="151" t="s">
        <v>260</v>
      </c>
      <c r="D167" s="151" t="s">
        <v>142</v>
      </c>
      <c r="E167" s="152" t="s">
        <v>1817</v>
      </c>
      <c r="F167" s="153" t="s">
        <v>1818</v>
      </c>
      <c r="G167" s="154" t="s">
        <v>157</v>
      </c>
      <c r="H167" s="155">
        <v>1</v>
      </c>
      <c r="I167" s="156"/>
      <c r="J167" s="157">
        <f t="shared" si="20"/>
        <v>0</v>
      </c>
      <c r="K167" s="158"/>
      <c r="L167" s="30"/>
      <c r="M167" s="159" t="s">
        <v>1</v>
      </c>
      <c r="N167" s="160" t="s">
        <v>37</v>
      </c>
      <c r="O167" s="58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146</v>
      </c>
      <c r="AT167" s="163" t="s">
        <v>142</v>
      </c>
      <c r="AU167" s="163" t="s">
        <v>84</v>
      </c>
      <c r="AY167" s="14" t="s">
        <v>141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4" t="s">
        <v>84</v>
      </c>
      <c r="BK167" s="164">
        <f t="shared" si="29"/>
        <v>0</v>
      </c>
      <c r="BL167" s="14" t="s">
        <v>146</v>
      </c>
      <c r="BM167" s="163" t="s">
        <v>1819</v>
      </c>
    </row>
    <row r="168" spans="1:65" s="2" customFormat="1" ht="21.75" customHeight="1">
      <c r="A168" s="29"/>
      <c r="B168" s="150"/>
      <c r="C168" s="151" t="s">
        <v>264</v>
      </c>
      <c r="D168" s="151" t="s">
        <v>142</v>
      </c>
      <c r="E168" s="152" t="s">
        <v>1820</v>
      </c>
      <c r="F168" s="153" t="s">
        <v>1821</v>
      </c>
      <c r="G168" s="154" t="s">
        <v>157</v>
      </c>
      <c r="H168" s="155">
        <v>2</v>
      </c>
      <c r="I168" s="156"/>
      <c r="J168" s="157">
        <f t="shared" si="20"/>
        <v>0</v>
      </c>
      <c r="K168" s="158"/>
      <c r="L168" s="30"/>
      <c r="M168" s="159" t="s">
        <v>1</v>
      </c>
      <c r="N168" s="160" t="s">
        <v>37</v>
      </c>
      <c r="O168" s="58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146</v>
      </c>
      <c r="AT168" s="163" t="s">
        <v>142</v>
      </c>
      <c r="AU168" s="163" t="s">
        <v>84</v>
      </c>
      <c r="AY168" s="14" t="s">
        <v>141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4" t="s">
        <v>84</v>
      </c>
      <c r="BK168" s="164">
        <f t="shared" si="29"/>
        <v>0</v>
      </c>
      <c r="BL168" s="14" t="s">
        <v>146</v>
      </c>
      <c r="BM168" s="163" t="s">
        <v>1822</v>
      </c>
    </row>
    <row r="169" spans="1:65" s="2" customFormat="1" ht="16.5" customHeight="1">
      <c r="A169" s="29"/>
      <c r="B169" s="150"/>
      <c r="C169" s="151" t="s">
        <v>268</v>
      </c>
      <c r="D169" s="151" t="s">
        <v>142</v>
      </c>
      <c r="E169" s="152" t="s">
        <v>1823</v>
      </c>
      <c r="F169" s="153" t="s">
        <v>1824</v>
      </c>
      <c r="G169" s="154" t="s">
        <v>157</v>
      </c>
      <c r="H169" s="155">
        <v>2</v>
      </c>
      <c r="I169" s="156"/>
      <c r="J169" s="157">
        <f t="shared" si="20"/>
        <v>0</v>
      </c>
      <c r="K169" s="158"/>
      <c r="L169" s="30"/>
      <c r="M169" s="159" t="s">
        <v>1</v>
      </c>
      <c r="N169" s="160" t="s">
        <v>37</v>
      </c>
      <c r="O169" s="58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146</v>
      </c>
      <c r="AT169" s="163" t="s">
        <v>142</v>
      </c>
      <c r="AU169" s="163" t="s">
        <v>84</v>
      </c>
      <c r="AY169" s="14" t="s">
        <v>141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4" t="s">
        <v>84</v>
      </c>
      <c r="BK169" s="164">
        <f t="shared" si="29"/>
        <v>0</v>
      </c>
      <c r="BL169" s="14" t="s">
        <v>146</v>
      </c>
      <c r="BM169" s="163" t="s">
        <v>1825</v>
      </c>
    </row>
    <row r="170" spans="1:65" s="2" customFormat="1" ht="24.2" customHeight="1">
      <c r="A170" s="29"/>
      <c r="B170" s="150"/>
      <c r="C170" s="151" t="s">
        <v>272</v>
      </c>
      <c r="D170" s="151" t="s">
        <v>142</v>
      </c>
      <c r="E170" s="152" t="s">
        <v>1826</v>
      </c>
      <c r="F170" s="153" t="s">
        <v>1827</v>
      </c>
      <c r="G170" s="154" t="s">
        <v>157</v>
      </c>
      <c r="H170" s="155">
        <v>4</v>
      </c>
      <c r="I170" s="156"/>
      <c r="J170" s="157">
        <f t="shared" si="20"/>
        <v>0</v>
      </c>
      <c r="K170" s="158"/>
      <c r="L170" s="30"/>
      <c r="M170" s="159" t="s">
        <v>1</v>
      </c>
      <c r="N170" s="160" t="s">
        <v>37</v>
      </c>
      <c r="O170" s="58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146</v>
      </c>
      <c r="AT170" s="163" t="s">
        <v>142</v>
      </c>
      <c r="AU170" s="163" t="s">
        <v>84</v>
      </c>
      <c r="AY170" s="14" t="s">
        <v>141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4" t="s">
        <v>84</v>
      </c>
      <c r="BK170" s="164">
        <f t="shared" si="29"/>
        <v>0</v>
      </c>
      <c r="BL170" s="14" t="s">
        <v>146</v>
      </c>
      <c r="BM170" s="163" t="s">
        <v>1828</v>
      </c>
    </row>
    <row r="171" spans="1:65" s="2" customFormat="1" ht="16.5" customHeight="1">
      <c r="A171" s="29"/>
      <c r="B171" s="150"/>
      <c r="C171" s="151" t="s">
        <v>276</v>
      </c>
      <c r="D171" s="151" t="s">
        <v>142</v>
      </c>
      <c r="E171" s="152" t="s">
        <v>1829</v>
      </c>
      <c r="F171" s="153" t="s">
        <v>1830</v>
      </c>
      <c r="G171" s="154" t="s">
        <v>145</v>
      </c>
      <c r="H171" s="155">
        <v>3</v>
      </c>
      <c r="I171" s="156"/>
      <c r="J171" s="157">
        <f t="shared" si="20"/>
        <v>0</v>
      </c>
      <c r="K171" s="158"/>
      <c r="L171" s="30"/>
      <c r="M171" s="159" t="s">
        <v>1</v>
      </c>
      <c r="N171" s="160" t="s">
        <v>37</v>
      </c>
      <c r="O171" s="58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146</v>
      </c>
      <c r="AT171" s="163" t="s">
        <v>142</v>
      </c>
      <c r="AU171" s="163" t="s">
        <v>84</v>
      </c>
      <c r="AY171" s="14" t="s">
        <v>141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4" t="s">
        <v>84</v>
      </c>
      <c r="BK171" s="164">
        <f t="shared" si="29"/>
        <v>0</v>
      </c>
      <c r="BL171" s="14" t="s">
        <v>146</v>
      </c>
      <c r="BM171" s="163" t="s">
        <v>1831</v>
      </c>
    </row>
    <row r="172" spans="1:65" s="2" customFormat="1" ht="21.75" customHeight="1">
      <c r="A172" s="29"/>
      <c r="B172" s="150"/>
      <c r="C172" s="151" t="s">
        <v>280</v>
      </c>
      <c r="D172" s="151" t="s">
        <v>142</v>
      </c>
      <c r="E172" s="152" t="s">
        <v>1832</v>
      </c>
      <c r="F172" s="153" t="s">
        <v>1833</v>
      </c>
      <c r="G172" s="154" t="s">
        <v>187</v>
      </c>
      <c r="H172" s="155">
        <v>3</v>
      </c>
      <c r="I172" s="156"/>
      <c r="J172" s="157">
        <f t="shared" si="20"/>
        <v>0</v>
      </c>
      <c r="K172" s="158"/>
      <c r="L172" s="30"/>
      <c r="M172" s="159" t="s">
        <v>1</v>
      </c>
      <c r="N172" s="160" t="s">
        <v>37</v>
      </c>
      <c r="O172" s="58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146</v>
      </c>
      <c r="AT172" s="163" t="s">
        <v>142</v>
      </c>
      <c r="AU172" s="163" t="s">
        <v>84</v>
      </c>
      <c r="AY172" s="14" t="s">
        <v>141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4" t="s">
        <v>84</v>
      </c>
      <c r="BK172" s="164">
        <f t="shared" si="29"/>
        <v>0</v>
      </c>
      <c r="BL172" s="14" t="s">
        <v>146</v>
      </c>
      <c r="BM172" s="163" t="s">
        <v>1834</v>
      </c>
    </row>
    <row r="173" spans="1:65" s="2" customFormat="1" ht="21.75" customHeight="1">
      <c r="A173" s="29"/>
      <c r="B173" s="150"/>
      <c r="C173" s="151" t="s">
        <v>284</v>
      </c>
      <c r="D173" s="151" t="s">
        <v>142</v>
      </c>
      <c r="E173" s="152" t="s">
        <v>1835</v>
      </c>
      <c r="F173" s="153" t="s">
        <v>1836</v>
      </c>
      <c r="G173" s="154" t="s">
        <v>187</v>
      </c>
      <c r="H173" s="155">
        <v>3</v>
      </c>
      <c r="I173" s="156"/>
      <c r="J173" s="157">
        <f t="shared" si="20"/>
        <v>0</v>
      </c>
      <c r="K173" s="158"/>
      <c r="L173" s="30"/>
      <c r="M173" s="159" t="s">
        <v>1</v>
      </c>
      <c r="N173" s="160" t="s">
        <v>37</v>
      </c>
      <c r="O173" s="58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146</v>
      </c>
      <c r="AT173" s="163" t="s">
        <v>142</v>
      </c>
      <c r="AU173" s="163" t="s">
        <v>84</v>
      </c>
      <c r="AY173" s="14" t="s">
        <v>141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4" t="s">
        <v>84</v>
      </c>
      <c r="BK173" s="164">
        <f t="shared" si="29"/>
        <v>0</v>
      </c>
      <c r="BL173" s="14" t="s">
        <v>146</v>
      </c>
      <c r="BM173" s="163" t="s">
        <v>1837</v>
      </c>
    </row>
    <row r="174" spans="1:65" s="2" customFormat="1" ht="37.9" customHeight="1">
      <c r="A174" s="29"/>
      <c r="B174" s="150"/>
      <c r="C174" s="151" t="s">
        <v>289</v>
      </c>
      <c r="D174" s="151" t="s">
        <v>142</v>
      </c>
      <c r="E174" s="152" t="s">
        <v>1838</v>
      </c>
      <c r="F174" s="153" t="s">
        <v>1839</v>
      </c>
      <c r="G174" s="154" t="s">
        <v>187</v>
      </c>
      <c r="H174" s="155">
        <v>36</v>
      </c>
      <c r="I174" s="156"/>
      <c r="J174" s="157">
        <f t="shared" si="20"/>
        <v>0</v>
      </c>
      <c r="K174" s="158"/>
      <c r="L174" s="30"/>
      <c r="M174" s="159" t="s">
        <v>1</v>
      </c>
      <c r="N174" s="160" t="s">
        <v>37</v>
      </c>
      <c r="O174" s="58"/>
      <c r="P174" s="161">
        <f t="shared" si="21"/>
        <v>0</v>
      </c>
      <c r="Q174" s="161">
        <v>0</v>
      </c>
      <c r="R174" s="161">
        <f t="shared" si="22"/>
        <v>0</v>
      </c>
      <c r="S174" s="161">
        <v>0</v>
      </c>
      <c r="T174" s="162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146</v>
      </c>
      <c r="AT174" s="163" t="s">
        <v>142</v>
      </c>
      <c r="AU174" s="163" t="s">
        <v>84</v>
      </c>
      <c r="AY174" s="14" t="s">
        <v>141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4" t="s">
        <v>84</v>
      </c>
      <c r="BK174" s="164">
        <f t="shared" si="29"/>
        <v>0</v>
      </c>
      <c r="BL174" s="14" t="s">
        <v>146</v>
      </c>
      <c r="BM174" s="163" t="s">
        <v>1840</v>
      </c>
    </row>
    <row r="175" spans="1:65" s="2" customFormat="1" ht="24.2" customHeight="1">
      <c r="A175" s="29"/>
      <c r="B175" s="150"/>
      <c r="C175" s="151" t="s">
        <v>294</v>
      </c>
      <c r="D175" s="151" t="s">
        <v>142</v>
      </c>
      <c r="E175" s="152" t="s">
        <v>1841</v>
      </c>
      <c r="F175" s="153" t="s">
        <v>1842</v>
      </c>
      <c r="G175" s="154" t="s">
        <v>187</v>
      </c>
      <c r="H175" s="155">
        <v>3</v>
      </c>
      <c r="I175" s="156"/>
      <c r="J175" s="157">
        <f t="shared" si="20"/>
        <v>0</v>
      </c>
      <c r="K175" s="158"/>
      <c r="L175" s="30"/>
      <c r="M175" s="159" t="s">
        <v>1</v>
      </c>
      <c r="N175" s="160" t="s">
        <v>37</v>
      </c>
      <c r="O175" s="58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146</v>
      </c>
      <c r="AT175" s="163" t="s">
        <v>142</v>
      </c>
      <c r="AU175" s="163" t="s">
        <v>84</v>
      </c>
      <c r="AY175" s="14" t="s">
        <v>141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4" t="s">
        <v>84</v>
      </c>
      <c r="BK175" s="164">
        <f t="shared" si="29"/>
        <v>0</v>
      </c>
      <c r="BL175" s="14" t="s">
        <v>146</v>
      </c>
      <c r="BM175" s="163" t="s">
        <v>1843</v>
      </c>
    </row>
    <row r="176" spans="1:65" s="2" customFormat="1" ht="24.2" customHeight="1">
      <c r="A176" s="29"/>
      <c r="B176" s="150"/>
      <c r="C176" s="151" t="s">
        <v>300</v>
      </c>
      <c r="D176" s="151" t="s">
        <v>142</v>
      </c>
      <c r="E176" s="152" t="s">
        <v>1844</v>
      </c>
      <c r="F176" s="153" t="s">
        <v>1845</v>
      </c>
      <c r="G176" s="154" t="s">
        <v>187</v>
      </c>
      <c r="H176" s="155">
        <v>3</v>
      </c>
      <c r="I176" s="156"/>
      <c r="J176" s="157">
        <f t="shared" si="20"/>
        <v>0</v>
      </c>
      <c r="K176" s="158"/>
      <c r="L176" s="30"/>
      <c r="M176" s="159" t="s">
        <v>1</v>
      </c>
      <c r="N176" s="160" t="s">
        <v>37</v>
      </c>
      <c r="O176" s="58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146</v>
      </c>
      <c r="AT176" s="163" t="s">
        <v>142</v>
      </c>
      <c r="AU176" s="163" t="s">
        <v>84</v>
      </c>
      <c r="AY176" s="14" t="s">
        <v>141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4" t="s">
        <v>84</v>
      </c>
      <c r="BK176" s="164">
        <f t="shared" si="29"/>
        <v>0</v>
      </c>
      <c r="BL176" s="14" t="s">
        <v>146</v>
      </c>
      <c r="BM176" s="163" t="s">
        <v>1846</v>
      </c>
    </row>
    <row r="177" spans="1:65" s="2" customFormat="1" ht="24.2" customHeight="1">
      <c r="A177" s="29"/>
      <c r="B177" s="150"/>
      <c r="C177" s="151" t="s">
        <v>305</v>
      </c>
      <c r="D177" s="151" t="s">
        <v>142</v>
      </c>
      <c r="E177" s="152" t="s">
        <v>295</v>
      </c>
      <c r="F177" s="153" t="s">
        <v>1847</v>
      </c>
      <c r="G177" s="154" t="s">
        <v>187</v>
      </c>
      <c r="H177" s="155">
        <v>3</v>
      </c>
      <c r="I177" s="156"/>
      <c r="J177" s="157">
        <f t="shared" si="20"/>
        <v>0</v>
      </c>
      <c r="K177" s="158"/>
      <c r="L177" s="30"/>
      <c r="M177" s="159" t="s">
        <v>1</v>
      </c>
      <c r="N177" s="160" t="s">
        <v>37</v>
      </c>
      <c r="O177" s="58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146</v>
      </c>
      <c r="AT177" s="163" t="s">
        <v>142</v>
      </c>
      <c r="AU177" s="163" t="s">
        <v>84</v>
      </c>
      <c r="AY177" s="14" t="s">
        <v>141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4" t="s">
        <v>84</v>
      </c>
      <c r="BK177" s="164">
        <f t="shared" si="29"/>
        <v>0</v>
      </c>
      <c r="BL177" s="14" t="s">
        <v>146</v>
      </c>
      <c r="BM177" s="163" t="s">
        <v>1848</v>
      </c>
    </row>
    <row r="178" spans="1:65" s="12" customFormat="1" ht="22.9" customHeight="1">
      <c r="B178" s="139"/>
      <c r="D178" s="140" t="s">
        <v>70</v>
      </c>
      <c r="E178" s="165" t="s">
        <v>553</v>
      </c>
      <c r="F178" s="165" t="s">
        <v>1849</v>
      </c>
      <c r="I178" s="142"/>
      <c r="J178" s="166">
        <f>BK178</f>
        <v>0</v>
      </c>
      <c r="L178" s="139"/>
      <c r="M178" s="144"/>
      <c r="N178" s="145"/>
      <c r="O178" s="145"/>
      <c r="P178" s="146">
        <f>P179</f>
        <v>0</v>
      </c>
      <c r="Q178" s="145"/>
      <c r="R178" s="146">
        <f>R179</f>
        <v>0</v>
      </c>
      <c r="S178" s="145"/>
      <c r="T178" s="147">
        <f>T179</f>
        <v>0</v>
      </c>
      <c r="AR178" s="140" t="s">
        <v>78</v>
      </c>
      <c r="AT178" s="148" t="s">
        <v>70</v>
      </c>
      <c r="AU178" s="148" t="s">
        <v>78</v>
      </c>
      <c r="AY178" s="140" t="s">
        <v>141</v>
      </c>
      <c r="BK178" s="149">
        <f>BK179</f>
        <v>0</v>
      </c>
    </row>
    <row r="179" spans="1:65" s="2" customFormat="1" ht="24.2" customHeight="1">
      <c r="A179" s="29"/>
      <c r="B179" s="150"/>
      <c r="C179" s="151" t="s">
        <v>309</v>
      </c>
      <c r="D179" s="151" t="s">
        <v>142</v>
      </c>
      <c r="E179" s="152" t="s">
        <v>1850</v>
      </c>
      <c r="F179" s="153" t="s">
        <v>1851</v>
      </c>
      <c r="G179" s="154" t="s">
        <v>187</v>
      </c>
      <c r="H179" s="155">
        <v>15.5</v>
      </c>
      <c r="I179" s="156"/>
      <c r="J179" s="157">
        <f>ROUND(I179*H179,2)</f>
        <v>0</v>
      </c>
      <c r="K179" s="158"/>
      <c r="L179" s="30"/>
      <c r="M179" s="159" t="s">
        <v>1</v>
      </c>
      <c r="N179" s="160" t="s">
        <v>37</v>
      </c>
      <c r="O179" s="58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146</v>
      </c>
      <c r="AT179" s="163" t="s">
        <v>142</v>
      </c>
      <c r="AU179" s="163" t="s">
        <v>84</v>
      </c>
      <c r="AY179" s="14" t="s">
        <v>141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4" t="s">
        <v>84</v>
      </c>
      <c r="BK179" s="164">
        <f>ROUND(I179*H179,2)</f>
        <v>0</v>
      </c>
      <c r="BL179" s="14" t="s">
        <v>146</v>
      </c>
      <c r="BM179" s="163" t="s">
        <v>1852</v>
      </c>
    </row>
    <row r="180" spans="1:65" s="12" customFormat="1" ht="25.9" customHeight="1">
      <c r="B180" s="139"/>
      <c r="D180" s="140" t="s">
        <v>70</v>
      </c>
      <c r="E180" s="141" t="s">
        <v>1523</v>
      </c>
      <c r="F180" s="141" t="s">
        <v>1524</v>
      </c>
      <c r="I180" s="142"/>
      <c r="J180" s="143">
        <f>BK180</f>
        <v>0</v>
      </c>
      <c r="L180" s="139"/>
      <c r="M180" s="144"/>
      <c r="N180" s="145"/>
      <c r="O180" s="145"/>
      <c r="P180" s="146">
        <f>P181+P185+P192+P196+P200+P207+P211</f>
        <v>0</v>
      </c>
      <c r="Q180" s="145"/>
      <c r="R180" s="146">
        <f>R181+R185+R192+R196+R200+R207+R211</f>
        <v>0</v>
      </c>
      <c r="S180" s="145"/>
      <c r="T180" s="147">
        <f>T181+T185+T192+T196+T200+T207+T211</f>
        <v>0</v>
      </c>
      <c r="AR180" s="140" t="s">
        <v>84</v>
      </c>
      <c r="AT180" s="148" t="s">
        <v>70</v>
      </c>
      <c r="AU180" s="148" t="s">
        <v>71</v>
      </c>
      <c r="AY180" s="140" t="s">
        <v>141</v>
      </c>
      <c r="BK180" s="149">
        <f>BK181+BK185+BK192+BK196+BK200+BK207+BK211</f>
        <v>0</v>
      </c>
    </row>
    <row r="181" spans="1:65" s="12" customFormat="1" ht="22.9" customHeight="1">
      <c r="B181" s="139"/>
      <c r="D181" s="140" t="s">
        <v>70</v>
      </c>
      <c r="E181" s="165" t="s">
        <v>1853</v>
      </c>
      <c r="F181" s="165" t="s">
        <v>1854</v>
      </c>
      <c r="I181" s="142"/>
      <c r="J181" s="166">
        <f>BK181</f>
        <v>0</v>
      </c>
      <c r="L181" s="139"/>
      <c r="M181" s="144"/>
      <c r="N181" s="145"/>
      <c r="O181" s="145"/>
      <c r="P181" s="146">
        <f>SUM(P182:P184)</f>
        <v>0</v>
      </c>
      <c r="Q181" s="145"/>
      <c r="R181" s="146">
        <f>SUM(R182:R184)</f>
        <v>0</v>
      </c>
      <c r="S181" s="145"/>
      <c r="T181" s="147">
        <f>SUM(T182:T184)</f>
        <v>0</v>
      </c>
      <c r="AR181" s="140" t="s">
        <v>84</v>
      </c>
      <c r="AT181" s="148" t="s">
        <v>70</v>
      </c>
      <c r="AU181" s="148" t="s">
        <v>78</v>
      </c>
      <c r="AY181" s="140" t="s">
        <v>141</v>
      </c>
      <c r="BK181" s="149">
        <f>SUM(BK182:BK184)</f>
        <v>0</v>
      </c>
    </row>
    <row r="182" spans="1:65" s="2" customFormat="1" ht="33" customHeight="1">
      <c r="A182" s="29"/>
      <c r="B182" s="150"/>
      <c r="C182" s="151" t="s">
        <v>313</v>
      </c>
      <c r="D182" s="151" t="s">
        <v>142</v>
      </c>
      <c r="E182" s="152" t="s">
        <v>1855</v>
      </c>
      <c r="F182" s="153" t="s">
        <v>1856</v>
      </c>
      <c r="G182" s="154" t="s">
        <v>145</v>
      </c>
      <c r="H182" s="155">
        <v>1.5</v>
      </c>
      <c r="I182" s="156"/>
      <c r="J182" s="157">
        <f>ROUND(I182*H182,2)</f>
        <v>0</v>
      </c>
      <c r="K182" s="158"/>
      <c r="L182" s="30"/>
      <c r="M182" s="159" t="s">
        <v>1</v>
      </c>
      <c r="N182" s="160" t="s">
        <v>37</v>
      </c>
      <c r="O182" s="58"/>
      <c r="P182" s="161">
        <f>O182*H182</f>
        <v>0</v>
      </c>
      <c r="Q182" s="161">
        <v>0</v>
      </c>
      <c r="R182" s="161">
        <f>Q182*H182</f>
        <v>0</v>
      </c>
      <c r="S182" s="161">
        <v>0</v>
      </c>
      <c r="T182" s="162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205</v>
      </c>
      <c r="AT182" s="163" t="s">
        <v>142</v>
      </c>
      <c r="AU182" s="163" t="s">
        <v>84</v>
      </c>
      <c r="AY182" s="14" t="s">
        <v>141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4" t="s">
        <v>84</v>
      </c>
      <c r="BK182" s="164">
        <f>ROUND(I182*H182,2)</f>
        <v>0</v>
      </c>
      <c r="BL182" s="14" t="s">
        <v>205</v>
      </c>
      <c r="BM182" s="163" t="s">
        <v>1857</v>
      </c>
    </row>
    <row r="183" spans="1:65" s="2" customFormat="1" ht="37.9" customHeight="1">
      <c r="A183" s="29"/>
      <c r="B183" s="150"/>
      <c r="C183" s="151" t="s">
        <v>317</v>
      </c>
      <c r="D183" s="151" t="s">
        <v>142</v>
      </c>
      <c r="E183" s="152" t="s">
        <v>1858</v>
      </c>
      <c r="F183" s="153" t="s">
        <v>1859</v>
      </c>
      <c r="G183" s="154" t="s">
        <v>292</v>
      </c>
      <c r="H183" s="155">
        <v>6</v>
      </c>
      <c r="I183" s="156"/>
      <c r="J183" s="157">
        <f>ROUND(I183*H183,2)</f>
        <v>0</v>
      </c>
      <c r="K183" s="158"/>
      <c r="L183" s="30"/>
      <c r="M183" s="159" t="s">
        <v>1</v>
      </c>
      <c r="N183" s="160" t="s">
        <v>37</v>
      </c>
      <c r="O183" s="58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205</v>
      </c>
      <c r="AT183" s="163" t="s">
        <v>142</v>
      </c>
      <c r="AU183" s="163" t="s">
        <v>84</v>
      </c>
      <c r="AY183" s="14" t="s">
        <v>141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4" t="s">
        <v>84</v>
      </c>
      <c r="BK183" s="164">
        <f>ROUND(I183*H183,2)</f>
        <v>0</v>
      </c>
      <c r="BL183" s="14" t="s">
        <v>205</v>
      </c>
      <c r="BM183" s="163" t="s">
        <v>1860</v>
      </c>
    </row>
    <row r="184" spans="1:65" s="2" customFormat="1" ht="24.2" customHeight="1">
      <c r="A184" s="29"/>
      <c r="B184" s="150"/>
      <c r="C184" s="151" t="s">
        <v>321</v>
      </c>
      <c r="D184" s="151" t="s">
        <v>142</v>
      </c>
      <c r="E184" s="152" t="s">
        <v>1861</v>
      </c>
      <c r="F184" s="153" t="s">
        <v>1862</v>
      </c>
      <c r="G184" s="154" t="s">
        <v>187</v>
      </c>
      <c r="H184" s="155">
        <v>0.05</v>
      </c>
      <c r="I184" s="156"/>
      <c r="J184" s="157">
        <f>ROUND(I184*H184,2)</f>
        <v>0</v>
      </c>
      <c r="K184" s="158"/>
      <c r="L184" s="30"/>
      <c r="M184" s="159" t="s">
        <v>1</v>
      </c>
      <c r="N184" s="160" t="s">
        <v>37</v>
      </c>
      <c r="O184" s="58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205</v>
      </c>
      <c r="AT184" s="163" t="s">
        <v>142</v>
      </c>
      <c r="AU184" s="163" t="s">
        <v>84</v>
      </c>
      <c r="AY184" s="14" t="s">
        <v>141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4" t="s">
        <v>84</v>
      </c>
      <c r="BK184" s="164">
        <f>ROUND(I184*H184,2)</f>
        <v>0</v>
      </c>
      <c r="BL184" s="14" t="s">
        <v>205</v>
      </c>
      <c r="BM184" s="163" t="s">
        <v>1863</v>
      </c>
    </row>
    <row r="185" spans="1:65" s="12" customFormat="1" ht="22.9" customHeight="1">
      <c r="B185" s="139"/>
      <c r="D185" s="140" t="s">
        <v>70</v>
      </c>
      <c r="E185" s="165" t="s">
        <v>1136</v>
      </c>
      <c r="F185" s="165" t="s">
        <v>1137</v>
      </c>
      <c r="I185" s="142"/>
      <c r="J185" s="166">
        <f>BK185</f>
        <v>0</v>
      </c>
      <c r="L185" s="139"/>
      <c r="M185" s="144"/>
      <c r="N185" s="145"/>
      <c r="O185" s="145"/>
      <c r="P185" s="146">
        <f>SUM(P186:P191)</f>
        <v>0</v>
      </c>
      <c r="Q185" s="145"/>
      <c r="R185" s="146">
        <f>SUM(R186:R191)</f>
        <v>0</v>
      </c>
      <c r="S185" s="145"/>
      <c r="T185" s="147">
        <f>SUM(T186:T191)</f>
        <v>0</v>
      </c>
      <c r="AR185" s="140" t="s">
        <v>84</v>
      </c>
      <c r="AT185" s="148" t="s">
        <v>70</v>
      </c>
      <c r="AU185" s="148" t="s">
        <v>78</v>
      </c>
      <c r="AY185" s="140" t="s">
        <v>141</v>
      </c>
      <c r="BK185" s="149">
        <f>SUM(BK186:BK191)</f>
        <v>0</v>
      </c>
    </row>
    <row r="186" spans="1:65" s="2" customFormat="1" ht="33" customHeight="1">
      <c r="A186" s="29"/>
      <c r="B186" s="150"/>
      <c r="C186" s="151" t="s">
        <v>325</v>
      </c>
      <c r="D186" s="151" t="s">
        <v>142</v>
      </c>
      <c r="E186" s="152" t="s">
        <v>1864</v>
      </c>
      <c r="F186" s="153" t="s">
        <v>1865</v>
      </c>
      <c r="G186" s="154" t="s">
        <v>157</v>
      </c>
      <c r="H186" s="155">
        <v>1</v>
      </c>
      <c r="I186" s="156"/>
      <c r="J186" s="157">
        <f t="shared" ref="J186:J191" si="30">ROUND(I186*H186,2)</f>
        <v>0</v>
      </c>
      <c r="K186" s="158"/>
      <c r="L186" s="30"/>
      <c r="M186" s="159" t="s">
        <v>1</v>
      </c>
      <c r="N186" s="160" t="s">
        <v>37</v>
      </c>
      <c r="O186" s="58"/>
      <c r="P186" s="161">
        <f t="shared" ref="P186:P191" si="31">O186*H186</f>
        <v>0</v>
      </c>
      <c r="Q186" s="161">
        <v>0</v>
      </c>
      <c r="R186" s="161">
        <f t="shared" ref="R186:R191" si="32">Q186*H186</f>
        <v>0</v>
      </c>
      <c r="S186" s="161">
        <v>0</v>
      </c>
      <c r="T186" s="162">
        <f t="shared" ref="T186:T191" si="33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205</v>
      </c>
      <c r="AT186" s="163" t="s">
        <v>142</v>
      </c>
      <c r="AU186" s="163" t="s">
        <v>84</v>
      </c>
      <c r="AY186" s="14" t="s">
        <v>141</v>
      </c>
      <c r="BE186" s="164">
        <f t="shared" ref="BE186:BE191" si="34">IF(N186="základná",J186,0)</f>
        <v>0</v>
      </c>
      <c r="BF186" s="164">
        <f t="shared" ref="BF186:BF191" si="35">IF(N186="znížená",J186,0)</f>
        <v>0</v>
      </c>
      <c r="BG186" s="164">
        <f t="shared" ref="BG186:BG191" si="36">IF(N186="zákl. prenesená",J186,0)</f>
        <v>0</v>
      </c>
      <c r="BH186" s="164">
        <f t="shared" ref="BH186:BH191" si="37">IF(N186="zníž. prenesená",J186,0)</f>
        <v>0</v>
      </c>
      <c r="BI186" s="164">
        <f t="shared" ref="BI186:BI191" si="38">IF(N186="nulová",J186,0)</f>
        <v>0</v>
      </c>
      <c r="BJ186" s="14" t="s">
        <v>84</v>
      </c>
      <c r="BK186" s="164">
        <f t="shared" ref="BK186:BK191" si="39">ROUND(I186*H186,2)</f>
        <v>0</v>
      </c>
      <c r="BL186" s="14" t="s">
        <v>205</v>
      </c>
      <c r="BM186" s="163" t="s">
        <v>1866</v>
      </c>
    </row>
    <row r="187" spans="1:65" s="2" customFormat="1" ht="16.5" customHeight="1">
      <c r="A187" s="29"/>
      <c r="B187" s="150"/>
      <c r="C187" s="167" t="s">
        <v>329</v>
      </c>
      <c r="D187" s="167" t="s">
        <v>301</v>
      </c>
      <c r="E187" s="168" t="s">
        <v>1867</v>
      </c>
      <c r="F187" s="169" t="s">
        <v>1868</v>
      </c>
      <c r="G187" s="170" t="s">
        <v>157</v>
      </c>
      <c r="H187" s="171">
        <v>1</v>
      </c>
      <c r="I187" s="172"/>
      <c r="J187" s="173">
        <f t="shared" si="30"/>
        <v>0</v>
      </c>
      <c r="K187" s="174"/>
      <c r="L187" s="175"/>
      <c r="M187" s="176" t="s">
        <v>1</v>
      </c>
      <c r="N187" s="177" t="s">
        <v>37</v>
      </c>
      <c r="O187" s="58"/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268</v>
      </c>
      <c r="AT187" s="163" t="s">
        <v>301</v>
      </c>
      <c r="AU187" s="163" t="s">
        <v>84</v>
      </c>
      <c r="AY187" s="14" t="s">
        <v>141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4" t="s">
        <v>84</v>
      </c>
      <c r="BK187" s="164">
        <f t="shared" si="39"/>
        <v>0</v>
      </c>
      <c r="BL187" s="14" t="s">
        <v>205</v>
      </c>
      <c r="BM187" s="163" t="s">
        <v>1869</v>
      </c>
    </row>
    <row r="188" spans="1:65" s="2" customFormat="1" ht="16.5" customHeight="1">
      <c r="A188" s="29"/>
      <c r="B188" s="150"/>
      <c r="C188" s="167" t="s">
        <v>334</v>
      </c>
      <c r="D188" s="167" t="s">
        <v>301</v>
      </c>
      <c r="E188" s="168" t="s">
        <v>1870</v>
      </c>
      <c r="F188" s="169" t="s">
        <v>1871</v>
      </c>
      <c r="G188" s="170" t="s">
        <v>157</v>
      </c>
      <c r="H188" s="171">
        <v>1</v>
      </c>
      <c r="I188" s="172"/>
      <c r="J188" s="173">
        <f t="shared" si="30"/>
        <v>0</v>
      </c>
      <c r="K188" s="174"/>
      <c r="L188" s="175"/>
      <c r="M188" s="176" t="s">
        <v>1</v>
      </c>
      <c r="N188" s="177" t="s">
        <v>37</v>
      </c>
      <c r="O188" s="58"/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268</v>
      </c>
      <c r="AT188" s="163" t="s">
        <v>301</v>
      </c>
      <c r="AU188" s="163" t="s">
        <v>84</v>
      </c>
      <c r="AY188" s="14" t="s">
        <v>141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4" t="s">
        <v>84</v>
      </c>
      <c r="BK188" s="164">
        <f t="shared" si="39"/>
        <v>0</v>
      </c>
      <c r="BL188" s="14" t="s">
        <v>205</v>
      </c>
      <c r="BM188" s="163" t="s">
        <v>1872</v>
      </c>
    </row>
    <row r="189" spans="1:65" s="2" customFormat="1" ht="24.2" customHeight="1">
      <c r="A189" s="29"/>
      <c r="B189" s="150"/>
      <c r="C189" s="151" t="s">
        <v>338</v>
      </c>
      <c r="D189" s="151" t="s">
        <v>142</v>
      </c>
      <c r="E189" s="152" t="s">
        <v>1873</v>
      </c>
      <c r="F189" s="153" t="s">
        <v>1874</v>
      </c>
      <c r="G189" s="154" t="s">
        <v>292</v>
      </c>
      <c r="H189" s="155">
        <v>5</v>
      </c>
      <c r="I189" s="156"/>
      <c r="J189" s="157">
        <f t="shared" si="30"/>
        <v>0</v>
      </c>
      <c r="K189" s="158"/>
      <c r="L189" s="30"/>
      <c r="M189" s="159" t="s">
        <v>1</v>
      </c>
      <c r="N189" s="160" t="s">
        <v>37</v>
      </c>
      <c r="O189" s="58"/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205</v>
      </c>
      <c r="AT189" s="163" t="s">
        <v>142</v>
      </c>
      <c r="AU189" s="163" t="s">
        <v>84</v>
      </c>
      <c r="AY189" s="14" t="s">
        <v>141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4" t="s">
        <v>84</v>
      </c>
      <c r="BK189" s="164">
        <f t="shared" si="39"/>
        <v>0</v>
      </c>
      <c r="BL189" s="14" t="s">
        <v>205</v>
      </c>
      <c r="BM189" s="163" t="s">
        <v>1875</v>
      </c>
    </row>
    <row r="190" spans="1:65" s="2" customFormat="1" ht="16.5" customHeight="1">
      <c r="A190" s="29"/>
      <c r="B190" s="150"/>
      <c r="C190" s="167" t="s">
        <v>342</v>
      </c>
      <c r="D190" s="167" t="s">
        <v>301</v>
      </c>
      <c r="E190" s="168" t="s">
        <v>1876</v>
      </c>
      <c r="F190" s="169" t="s">
        <v>1877</v>
      </c>
      <c r="G190" s="170" t="s">
        <v>292</v>
      </c>
      <c r="H190" s="171">
        <v>5</v>
      </c>
      <c r="I190" s="172"/>
      <c r="J190" s="173">
        <f t="shared" si="30"/>
        <v>0</v>
      </c>
      <c r="K190" s="174"/>
      <c r="L190" s="175"/>
      <c r="M190" s="176" t="s">
        <v>1</v>
      </c>
      <c r="N190" s="177" t="s">
        <v>37</v>
      </c>
      <c r="O190" s="58"/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268</v>
      </c>
      <c r="AT190" s="163" t="s">
        <v>301</v>
      </c>
      <c r="AU190" s="163" t="s">
        <v>84</v>
      </c>
      <c r="AY190" s="14" t="s">
        <v>141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4" t="s">
        <v>84</v>
      </c>
      <c r="BK190" s="164">
        <f t="shared" si="39"/>
        <v>0</v>
      </c>
      <c r="BL190" s="14" t="s">
        <v>205</v>
      </c>
      <c r="BM190" s="163" t="s">
        <v>1878</v>
      </c>
    </row>
    <row r="191" spans="1:65" s="2" customFormat="1" ht="24.2" customHeight="1">
      <c r="A191" s="29"/>
      <c r="B191" s="150"/>
      <c r="C191" s="151" t="s">
        <v>346</v>
      </c>
      <c r="D191" s="151" t="s">
        <v>142</v>
      </c>
      <c r="E191" s="152" t="s">
        <v>1155</v>
      </c>
      <c r="F191" s="153" t="s">
        <v>1156</v>
      </c>
      <c r="G191" s="154" t="s">
        <v>472</v>
      </c>
      <c r="H191" s="178"/>
      <c r="I191" s="156"/>
      <c r="J191" s="157">
        <f t="shared" si="30"/>
        <v>0</v>
      </c>
      <c r="K191" s="158"/>
      <c r="L191" s="30"/>
      <c r="M191" s="159" t="s">
        <v>1</v>
      </c>
      <c r="N191" s="160" t="s">
        <v>37</v>
      </c>
      <c r="O191" s="58"/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205</v>
      </c>
      <c r="AT191" s="163" t="s">
        <v>142</v>
      </c>
      <c r="AU191" s="163" t="s">
        <v>84</v>
      </c>
      <c r="AY191" s="14" t="s">
        <v>141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4" t="s">
        <v>84</v>
      </c>
      <c r="BK191" s="164">
        <f t="shared" si="39"/>
        <v>0</v>
      </c>
      <c r="BL191" s="14" t="s">
        <v>205</v>
      </c>
      <c r="BM191" s="163" t="s">
        <v>1879</v>
      </c>
    </row>
    <row r="192" spans="1:65" s="12" customFormat="1" ht="22.9" customHeight="1">
      <c r="B192" s="139"/>
      <c r="D192" s="140" t="s">
        <v>70</v>
      </c>
      <c r="E192" s="165" t="s">
        <v>1880</v>
      </c>
      <c r="F192" s="165" t="s">
        <v>1881</v>
      </c>
      <c r="I192" s="142"/>
      <c r="J192" s="166">
        <f>BK192</f>
        <v>0</v>
      </c>
      <c r="L192" s="139"/>
      <c r="M192" s="144"/>
      <c r="N192" s="145"/>
      <c r="O192" s="145"/>
      <c r="P192" s="146">
        <f>SUM(P193:P195)</f>
        <v>0</v>
      </c>
      <c r="Q192" s="145"/>
      <c r="R192" s="146">
        <f>SUM(R193:R195)</f>
        <v>0</v>
      </c>
      <c r="S192" s="145"/>
      <c r="T192" s="147">
        <f>SUM(T193:T195)</f>
        <v>0</v>
      </c>
      <c r="AR192" s="140" t="s">
        <v>84</v>
      </c>
      <c r="AT192" s="148" t="s">
        <v>70</v>
      </c>
      <c r="AU192" s="148" t="s">
        <v>78</v>
      </c>
      <c r="AY192" s="140" t="s">
        <v>141</v>
      </c>
      <c r="BK192" s="149">
        <f>SUM(BK193:BK195)</f>
        <v>0</v>
      </c>
    </row>
    <row r="193" spans="1:65" s="2" customFormat="1" ht="37.9" customHeight="1">
      <c r="A193" s="29"/>
      <c r="B193" s="150"/>
      <c r="C193" s="151" t="s">
        <v>350</v>
      </c>
      <c r="D193" s="151" t="s">
        <v>142</v>
      </c>
      <c r="E193" s="152" t="s">
        <v>1882</v>
      </c>
      <c r="F193" s="153" t="s">
        <v>1883</v>
      </c>
      <c r="G193" s="154" t="s">
        <v>145</v>
      </c>
      <c r="H193" s="155">
        <v>72.2</v>
      </c>
      <c r="I193" s="156"/>
      <c r="J193" s="157">
        <f>ROUND(I193*H193,2)</f>
        <v>0</v>
      </c>
      <c r="K193" s="158"/>
      <c r="L193" s="30"/>
      <c r="M193" s="159" t="s">
        <v>1</v>
      </c>
      <c r="N193" s="160" t="s">
        <v>37</v>
      </c>
      <c r="O193" s="58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205</v>
      </c>
      <c r="AT193" s="163" t="s">
        <v>142</v>
      </c>
      <c r="AU193" s="163" t="s">
        <v>84</v>
      </c>
      <c r="AY193" s="14" t="s">
        <v>141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4" t="s">
        <v>84</v>
      </c>
      <c r="BK193" s="164">
        <f>ROUND(I193*H193,2)</f>
        <v>0</v>
      </c>
      <c r="BL193" s="14" t="s">
        <v>205</v>
      </c>
      <c r="BM193" s="163" t="s">
        <v>1884</v>
      </c>
    </row>
    <row r="194" spans="1:65" s="2" customFormat="1" ht="24.2" customHeight="1">
      <c r="A194" s="29"/>
      <c r="B194" s="150"/>
      <c r="C194" s="167" t="s">
        <v>354</v>
      </c>
      <c r="D194" s="167" t="s">
        <v>301</v>
      </c>
      <c r="E194" s="168" t="s">
        <v>1885</v>
      </c>
      <c r="F194" s="169" t="s">
        <v>1886</v>
      </c>
      <c r="G194" s="170" t="s">
        <v>145</v>
      </c>
      <c r="H194" s="171">
        <v>72.2</v>
      </c>
      <c r="I194" s="172"/>
      <c r="J194" s="173">
        <f>ROUND(I194*H194,2)</f>
        <v>0</v>
      </c>
      <c r="K194" s="174"/>
      <c r="L194" s="175"/>
      <c r="M194" s="176" t="s">
        <v>1</v>
      </c>
      <c r="N194" s="177" t="s">
        <v>37</v>
      </c>
      <c r="O194" s="58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268</v>
      </c>
      <c r="AT194" s="163" t="s">
        <v>301</v>
      </c>
      <c r="AU194" s="163" t="s">
        <v>84</v>
      </c>
      <c r="AY194" s="14" t="s">
        <v>141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4" t="s">
        <v>84</v>
      </c>
      <c r="BK194" s="164">
        <f>ROUND(I194*H194,2)</f>
        <v>0</v>
      </c>
      <c r="BL194" s="14" t="s">
        <v>205</v>
      </c>
      <c r="BM194" s="163" t="s">
        <v>1887</v>
      </c>
    </row>
    <row r="195" spans="1:65" s="2" customFormat="1" ht="24.2" customHeight="1">
      <c r="A195" s="29"/>
      <c r="B195" s="150"/>
      <c r="C195" s="151" t="s">
        <v>358</v>
      </c>
      <c r="D195" s="151" t="s">
        <v>142</v>
      </c>
      <c r="E195" s="152" t="s">
        <v>1888</v>
      </c>
      <c r="F195" s="153" t="s">
        <v>1889</v>
      </c>
      <c r="G195" s="154" t="s">
        <v>472</v>
      </c>
      <c r="H195" s="178"/>
      <c r="I195" s="156"/>
      <c r="J195" s="157">
        <f>ROUND(I195*H195,2)</f>
        <v>0</v>
      </c>
      <c r="K195" s="158"/>
      <c r="L195" s="30"/>
      <c r="M195" s="159" t="s">
        <v>1</v>
      </c>
      <c r="N195" s="160" t="s">
        <v>37</v>
      </c>
      <c r="O195" s="58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205</v>
      </c>
      <c r="AT195" s="163" t="s">
        <v>142</v>
      </c>
      <c r="AU195" s="163" t="s">
        <v>84</v>
      </c>
      <c r="AY195" s="14" t="s">
        <v>141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4" t="s">
        <v>84</v>
      </c>
      <c r="BK195" s="164">
        <f>ROUND(I195*H195,2)</f>
        <v>0</v>
      </c>
      <c r="BL195" s="14" t="s">
        <v>205</v>
      </c>
      <c r="BM195" s="163" t="s">
        <v>1890</v>
      </c>
    </row>
    <row r="196" spans="1:65" s="12" customFormat="1" ht="22.9" customHeight="1">
      <c r="B196" s="139"/>
      <c r="D196" s="140" t="s">
        <v>70</v>
      </c>
      <c r="E196" s="165" t="s">
        <v>1891</v>
      </c>
      <c r="F196" s="165" t="s">
        <v>1892</v>
      </c>
      <c r="I196" s="142"/>
      <c r="J196" s="166">
        <f>BK196</f>
        <v>0</v>
      </c>
      <c r="L196" s="139"/>
      <c r="M196" s="144"/>
      <c r="N196" s="145"/>
      <c r="O196" s="145"/>
      <c r="P196" s="146">
        <f>SUM(P197:P199)</f>
        <v>0</v>
      </c>
      <c r="Q196" s="145"/>
      <c r="R196" s="146">
        <f>SUM(R197:R199)</f>
        <v>0</v>
      </c>
      <c r="S196" s="145"/>
      <c r="T196" s="147">
        <f>SUM(T197:T199)</f>
        <v>0</v>
      </c>
      <c r="AR196" s="140" t="s">
        <v>84</v>
      </c>
      <c r="AT196" s="148" t="s">
        <v>70</v>
      </c>
      <c r="AU196" s="148" t="s">
        <v>78</v>
      </c>
      <c r="AY196" s="140" t="s">
        <v>141</v>
      </c>
      <c r="BK196" s="149">
        <f>SUM(BK197:BK199)</f>
        <v>0</v>
      </c>
    </row>
    <row r="197" spans="1:65" s="2" customFormat="1" ht="16.5" customHeight="1">
      <c r="A197" s="29"/>
      <c r="B197" s="150"/>
      <c r="C197" s="151" t="s">
        <v>362</v>
      </c>
      <c r="D197" s="151" t="s">
        <v>142</v>
      </c>
      <c r="E197" s="152" t="s">
        <v>1893</v>
      </c>
      <c r="F197" s="153" t="s">
        <v>1894</v>
      </c>
      <c r="G197" s="154" t="s">
        <v>145</v>
      </c>
      <c r="H197" s="155">
        <v>18.920000000000002</v>
      </c>
      <c r="I197" s="156"/>
      <c r="J197" s="157">
        <f>ROUND(I197*H197,2)</f>
        <v>0</v>
      </c>
      <c r="K197" s="158"/>
      <c r="L197" s="30"/>
      <c r="M197" s="159" t="s">
        <v>1</v>
      </c>
      <c r="N197" s="160" t="s">
        <v>37</v>
      </c>
      <c r="O197" s="58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205</v>
      </c>
      <c r="AT197" s="163" t="s">
        <v>142</v>
      </c>
      <c r="AU197" s="163" t="s">
        <v>84</v>
      </c>
      <c r="AY197" s="14" t="s">
        <v>141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4" t="s">
        <v>84</v>
      </c>
      <c r="BK197" s="164">
        <f>ROUND(I197*H197,2)</f>
        <v>0</v>
      </c>
      <c r="BL197" s="14" t="s">
        <v>205</v>
      </c>
      <c r="BM197" s="163" t="s">
        <v>1895</v>
      </c>
    </row>
    <row r="198" spans="1:65" s="2" customFormat="1" ht="16.5" customHeight="1">
      <c r="A198" s="29"/>
      <c r="B198" s="150"/>
      <c r="C198" s="151" t="s">
        <v>366</v>
      </c>
      <c r="D198" s="151" t="s">
        <v>142</v>
      </c>
      <c r="E198" s="152" t="s">
        <v>1896</v>
      </c>
      <c r="F198" s="153" t="s">
        <v>1897</v>
      </c>
      <c r="G198" s="154" t="s">
        <v>145</v>
      </c>
      <c r="H198" s="155">
        <v>18.920000000000002</v>
      </c>
      <c r="I198" s="156"/>
      <c r="J198" s="157">
        <f>ROUND(I198*H198,2)</f>
        <v>0</v>
      </c>
      <c r="K198" s="158"/>
      <c r="L198" s="30"/>
      <c r="M198" s="159" t="s">
        <v>1</v>
      </c>
      <c r="N198" s="160" t="s">
        <v>37</v>
      </c>
      <c r="O198" s="58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205</v>
      </c>
      <c r="AT198" s="163" t="s">
        <v>142</v>
      </c>
      <c r="AU198" s="163" t="s">
        <v>84</v>
      </c>
      <c r="AY198" s="14" t="s">
        <v>141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4" t="s">
        <v>84</v>
      </c>
      <c r="BK198" s="164">
        <f>ROUND(I198*H198,2)</f>
        <v>0</v>
      </c>
      <c r="BL198" s="14" t="s">
        <v>205</v>
      </c>
      <c r="BM198" s="163" t="s">
        <v>1898</v>
      </c>
    </row>
    <row r="199" spans="1:65" s="2" customFormat="1" ht="24.2" customHeight="1">
      <c r="A199" s="29"/>
      <c r="B199" s="150"/>
      <c r="C199" s="151" t="s">
        <v>372</v>
      </c>
      <c r="D199" s="151" t="s">
        <v>142</v>
      </c>
      <c r="E199" s="152" t="s">
        <v>1899</v>
      </c>
      <c r="F199" s="153" t="s">
        <v>1900</v>
      </c>
      <c r="G199" s="154" t="s">
        <v>472</v>
      </c>
      <c r="H199" s="178"/>
      <c r="I199" s="156"/>
      <c r="J199" s="157">
        <f>ROUND(I199*H199,2)</f>
        <v>0</v>
      </c>
      <c r="K199" s="158"/>
      <c r="L199" s="30"/>
      <c r="M199" s="159" t="s">
        <v>1</v>
      </c>
      <c r="N199" s="160" t="s">
        <v>37</v>
      </c>
      <c r="O199" s="58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3" t="s">
        <v>205</v>
      </c>
      <c r="AT199" s="163" t="s">
        <v>142</v>
      </c>
      <c r="AU199" s="163" t="s">
        <v>84</v>
      </c>
      <c r="AY199" s="14" t="s">
        <v>141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4" t="s">
        <v>84</v>
      </c>
      <c r="BK199" s="164">
        <f>ROUND(I199*H199,2)</f>
        <v>0</v>
      </c>
      <c r="BL199" s="14" t="s">
        <v>205</v>
      </c>
      <c r="BM199" s="163" t="s">
        <v>1901</v>
      </c>
    </row>
    <row r="200" spans="1:65" s="12" customFormat="1" ht="22.9" customHeight="1">
      <c r="B200" s="139"/>
      <c r="D200" s="140" t="s">
        <v>70</v>
      </c>
      <c r="E200" s="165" t="s">
        <v>1902</v>
      </c>
      <c r="F200" s="165" t="s">
        <v>1903</v>
      </c>
      <c r="I200" s="142"/>
      <c r="J200" s="166">
        <f>BK200</f>
        <v>0</v>
      </c>
      <c r="L200" s="139"/>
      <c r="M200" s="144"/>
      <c r="N200" s="145"/>
      <c r="O200" s="145"/>
      <c r="P200" s="146">
        <f>SUM(P201:P206)</f>
        <v>0</v>
      </c>
      <c r="Q200" s="145"/>
      <c r="R200" s="146">
        <f>SUM(R201:R206)</f>
        <v>0</v>
      </c>
      <c r="S200" s="145"/>
      <c r="T200" s="147">
        <f>SUM(T201:T206)</f>
        <v>0</v>
      </c>
      <c r="AR200" s="140" t="s">
        <v>84</v>
      </c>
      <c r="AT200" s="148" t="s">
        <v>70</v>
      </c>
      <c r="AU200" s="148" t="s">
        <v>78</v>
      </c>
      <c r="AY200" s="140" t="s">
        <v>141</v>
      </c>
      <c r="BK200" s="149">
        <f>SUM(BK201:BK206)</f>
        <v>0</v>
      </c>
    </row>
    <row r="201" spans="1:65" s="2" customFormat="1" ht="24.2" customHeight="1">
      <c r="A201" s="29"/>
      <c r="B201" s="150"/>
      <c r="C201" s="151" t="s">
        <v>377</v>
      </c>
      <c r="D201" s="151" t="s">
        <v>142</v>
      </c>
      <c r="E201" s="152" t="s">
        <v>1904</v>
      </c>
      <c r="F201" s="153" t="s">
        <v>1905</v>
      </c>
      <c r="G201" s="154" t="s">
        <v>145</v>
      </c>
      <c r="H201" s="155">
        <v>3</v>
      </c>
      <c r="I201" s="156"/>
      <c r="J201" s="157">
        <f t="shared" ref="J201:J206" si="40">ROUND(I201*H201,2)</f>
        <v>0</v>
      </c>
      <c r="K201" s="158"/>
      <c r="L201" s="30"/>
      <c r="M201" s="159" t="s">
        <v>1</v>
      </c>
      <c r="N201" s="160" t="s">
        <v>37</v>
      </c>
      <c r="O201" s="58"/>
      <c r="P201" s="161">
        <f t="shared" ref="P201:P206" si="41">O201*H201</f>
        <v>0</v>
      </c>
      <c r="Q201" s="161">
        <v>0</v>
      </c>
      <c r="R201" s="161">
        <f t="shared" ref="R201:R206" si="42">Q201*H201</f>
        <v>0</v>
      </c>
      <c r="S201" s="161">
        <v>0</v>
      </c>
      <c r="T201" s="162">
        <f t="shared" ref="T201:T206" si="43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205</v>
      </c>
      <c r="AT201" s="163" t="s">
        <v>142</v>
      </c>
      <c r="AU201" s="163" t="s">
        <v>84</v>
      </c>
      <c r="AY201" s="14" t="s">
        <v>141</v>
      </c>
      <c r="BE201" s="164">
        <f t="shared" ref="BE201:BE206" si="44">IF(N201="základná",J201,0)</f>
        <v>0</v>
      </c>
      <c r="BF201" s="164">
        <f t="shared" ref="BF201:BF206" si="45">IF(N201="znížená",J201,0)</f>
        <v>0</v>
      </c>
      <c r="BG201" s="164">
        <f t="shared" ref="BG201:BG206" si="46">IF(N201="zákl. prenesená",J201,0)</f>
        <v>0</v>
      </c>
      <c r="BH201" s="164">
        <f t="shared" ref="BH201:BH206" si="47">IF(N201="zníž. prenesená",J201,0)</f>
        <v>0</v>
      </c>
      <c r="BI201" s="164">
        <f t="shared" ref="BI201:BI206" si="48">IF(N201="nulová",J201,0)</f>
        <v>0</v>
      </c>
      <c r="BJ201" s="14" t="s">
        <v>84</v>
      </c>
      <c r="BK201" s="164">
        <f t="shared" ref="BK201:BK206" si="49">ROUND(I201*H201,2)</f>
        <v>0</v>
      </c>
      <c r="BL201" s="14" t="s">
        <v>205</v>
      </c>
      <c r="BM201" s="163" t="s">
        <v>1906</v>
      </c>
    </row>
    <row r="202" spans="1:65" s="2" customFormat="1" ht="24.2" customHeight="1">
      <c r="A202" s="29"/>
      <c r="B202" s="150"/>
      <c r="C202" s="151" t="s">
        <v>381</v>
      </c>
      <c r="D202" s="151" t="s">
        <v>142</v>
      </c>
      <c r="E202" s="152" t="s">
        <v>1907</v>
      </c>
      <c r="F202" s="153" t="s">
        <v>1908</v>
      </c>
      <c r="G202" s="154" t="s">
        <v>145</v>
      </c>
      <c r="H202" s="155">
        <v>3</v>
      </c>
      <c r="I202" s="156"/>
      <c r="J202" s="157">
        <f t="shared" si="40"/>
        <v>0</v>
      </c>
      <c r="K202" s="158"/>
      <c r="L202" s="30"/>
      <c r="M202" s="159" t="s">
        <v>1</v>
      </c>
      <c r="N202" s="160" t="s">
        <v>37</v>
      </c>
      <c r="O202" s="58"/>
      <c r="P202" s="161">
        <f t="shared" si="41"/>
        <v>0</v>
      </c>
      <c r="Q202" s="161">
        <v>0</v>
      </c>
      <c r="R202" s="161">
        <f t="shared" si="42"/>
        <v>0</v>
      </c>
      <c r="S202" s="161">
        <v>0</v>
      </c>
      <c r="T202" s="162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205</v>
      </c>
      <c r="AT202" s="163" t="s">
        <v>142</v>
      </c>
      <c r="AU202" s="163" t="s">
        <v>84</v>
      </c>
      <c r="AY202" s="14" t="s">
        <v>141</v>
      </c>
      <c r="BE202" s="164">
        <f t="shared" si="44"/>
        <v>0</v>
      </c>
      <c r="BF202" s="164">
        <f t="shared" si="45"/>
        <v>0</v>
      </c>
      <c r="BG202" s="164">
        <f t="shared" si="46"/>
        <v>0</v>
      </c>
      <c r="BH202" s="164">
        <f t="shared" si="47"/>
        <v>0</v>
      </c>
      <c r="BI202" s="164">
        <f t="shared" si="48"/>
        <v>0</v>
      </c>
      <c r="BJ202" s="14" t="s">
        <v>84</v>
      </c>
      <c r="BK202" s="164">
        <f t="shared" si="49"/>
        <v>0</v>
      </c>
      <c r="BL202" s="14" t="s">
        <v>205</v>
      </c>
      <c r="BM202" s="163" t="s">
        <v>1909</v>
      </c>
    </row>
    <row r="203" spans="1:65" s="2" customFormat="1" ht="44.25" customHeight="1">
      <c r="A203" s="29"/>
      <c r="B203" s="150"/>
      <c r="C203" s="151" t="s">
        <v>385</v>
      </c>
      <c r="D203" s="151" t="s">
        <v>142</v>
      </c>
      <c r="E203" s="152" t="s">
        <v>1910</v>
      </c>
      <c r="F203" s="153" t="s">
        <v>1911</v>
      </c>
      <c r="G203" s="154" t="s">
        <v>292</v>
      </c>
      <c r="H203" s="155">
        <v>2</v>
      </c>
      <c r="I203" s="156"/>
      <c r="J203" s="157">
        <f t="shared" si="40"/>
        <v>0</v>
      </c>
      <c r="K203" s="158"/>
      <c r="L203" s="30"/>
      <c r="M203" s="159" t="s">
        <v>1</v>
      </c>
      <c r="N203" s="160" t="s">
        <v>37</v>
      </c>
      <c r="O203" s="58"/>
      <c r="P203" s="161">
        <f t="shared" si="41"/>
        <v>0</v>
      </c>
      <c r="Q203" s="161">
        <v>0</v>
      </c>
      <c r="R203" s="161">
        <f t="shared" si="42"/>
        <v>0</v>
      </c>
      <c r="S203" s="161">
        <v>0</v>
      </c>
      <c r="T203" s="162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3" t="s">
        <v>205</v>
      </c>
      <c r="AT203" s="163" t="s">
        <v>142</v>
      </c>
      <c r="AU203" s="163" t="s">
        <v>84</v>
      </c>
      <c r="AY203" s="14" t="s">
        <v>141</v>
      </c>
      <c r="BE203" s="164">
        <f t="shared" si="44"/>
        <v>0</v>
      </c>
      <c r="BF203" s="164">
        <f t="shared" si="45"/>
        <v>0</v>
      </c>
      <c r="BG203" s="164">
        <f t="shared" si="46"/>
        <v>0</v>
      </c>
      <c r="BH203" s="164">
        <f t="shared" si="47"/>
        <v>0</v>
      </c>
      <c r="BI203" s="164">
        <f t="shared" si="48"/>
        <v>0</v>
      </c>
      <c r="BJ203" s="14" t="s">
        <v>84</v>
      </c>
      <c r="BK203" s="164">
        <f t="shared" si="49"/>
        <v>0</v>
      </c>
      <c r="BL203" s="14" t="s">
        <v>205</v>
      </c>
      <c r="BM203" s="163" t="s">
        <v>1912</v>
      </c>
    </row>
    <row r="204" spans="1:65" s="2" customFormat="1" ht="24.2" customHeight="1">
      <c r="A204" s="29"/>
      <c r="B204" s="150"/>
      <c r="C204" s="151" t="s">
        <v>389</v>
      </c>
      <c r="D204" s="151" t="s">
        <v>142</v>
      </c>
      <c r="E204" s="152" t="s">
        <v>1913</v>
      </c>
      <c r="F204" s="153" t="s">
        <v>1914</v>
      </c>
      <c r="G204" s="154" t="s">
        <v>145</v>
      </c>
      <c r="H204" s="155">
        <v>3</v>
      </c>
      <c r="I204" s="156"/>
      <c r="J204" s="157">
        <f t="shared" si="40"/>
        <v>0</v>
      </c>
      <c r="K204" s="158"/>
      <c r="L204" s="30"/>
      <c r="M204" s="159" t="s">
        <v>1</v>
      </c>
      <c r="N204" s="160" t="s">
        <v>37</v>
      </c>
      <c r="O204" s="58"/>
      <c r="P204" s="161">
        <f t="shared" si="41"/>
        <v>0</v>
      </c>
      <c r="Q204" s="161">
        <v>0</v>
      </c>
      <c r="R204" s="161">
        <f t="shared" si="42"/>
        <v>0</v>
      </c>
      <c r="S204" s="161">
        <v>0</v>
      </c>
      <c r="T204" s="162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3" t="s">
        <v>205</v>
      </c>
      <c r="AT204" s="163" t="s">
        <v>142</v>
      </c>
      <c r="AU204" s="163" t="s">
        <v>84</v>
      </c>
      <c r="AY204" s="14" t="s">
        <v>141</v>
      </c>
      <c r="BE204" s="164">
        <f t="shared" si="44"/>
        <v>0</v>
      </c>
      <c r="BF204" s="164">
        <f t="shared" si="45"/>
        <v>0</v>
      </c>
      <c r="BG204" s="164">
        <f t="shared" si="46"/>
        <v>0</v>
      </c>
      <c r="BH204" s="164">
        <f t="shared" si="47"/>
        <v>0</v>
      </c>
      <c r="BI204" s="164">
        <f t="shared" si="48"/>
        <v>0</v>
      </c>
      <c r="BJ204" s="14" t="s">
        <v>84</v>
      </c>
      <c r="BK204" s="164">
        <f t="shared" si="49"/>
        <v>0</v>
      </c>
      <c r="BL204" s="14" t="s">
        <v>205</v>
      </c>
      <c r="BM204" s="163" t="s">
        <v>1915</v>
      </c>
    </row>
    <row r="205" spans="1:65" s="2" customFormat="1" ht="24.2" customHeight="1">
      <c r="A205" s="29"/>
      <c r="B205" s="150"/>
      <c r="C205" s="151" t="s">
        <v>393</v>
      </c>
      <c r="D205" s="151" t="s">
        <v>142</v>
      </c>
      <c r="E205" s="152" t="s">
        <v>1916</v>
      </c>
      <c r="F205" s="153" t="s">
        <v>1917</v>
      </c>
      <c r="G205" s="154" t="s">
        <v>145</v>
      </c>
      <c r="H205" s="155">
        <v>3</v>
      </c>
      <c r="I205" s="156"/>
      <c r="J205" s="157">
        <f t="shared" si="40"/>
        <v>0</v>
      </c>
      <c r="K205" s="158"/>
      <c r="L205" s="30"/>
      <c r="M205" s="159" t="s">
        <v>1</v>
      </c>
      <c r="N205" s="160" t="s">
        <v>37</v>
      </c>
      <c r="O205" s="58"/>
      <c r="P205" s="161">
        <f t="shared" si="41"/>
        <v>0</v>
      </c>
      <c r="Q205" s="161">
        <v>0</v>
      </c>
      <c r="R205" s="161">
        <f t="shared" si="42"/>
        <v>0</v>
      </c>
      <c r="S205" s="161">
        <v>0</v>
      </c>
      <c r="T205" s="162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3" t="s">
        <v>205</v>
      </c>
      <c r="AT205" s="163" t="s">
        <v>142</v>
      </c>
      <c r="AU205" s="163" t="s">
        <v>84</v>
      </c>
      <c r="AY205" s="14" t="s">
        <v>141</v>
      </c>
      <c r="BE205" s="164">
        <f t="shared" si="44"/>
        <v>0</v>
      </c>
      <c r="BF205" s="164">
        <f t="shared" si="45"/>
        <v>0</v>
      </c>
      <c r="BG205" s="164">
        <f t="shared" si="46"/>
        <v>0</v>
      </c>
      <c r="BH205" s="164">
        <f t="shared" si="47"/>
        <v>0</v>
      </c>
      <c r="BI205" s="164">
        <f t="shared" si="48"/>
        <v>0</v>
      </c>
      <c r="BJ205" s="14" t="s">
        <v>84</v>
      </c>
      <c r="BK205" s="164">
        <f t="shared" si="49"/>
        <v>0</v>
      </c>
      <c r="BL205" s="14" t="s">
        <v>205</v>
      </c>
      <c r="BM205" s="163" t="s">
        <v>1918</v>
      </c>
    </row>
    <row r="206" spans="1:65" s="2" customFormat="1" ht="24.2" customHeight="1">
      <c r="A206" s="29"/>
      <c r="B206" s="150"/>
      <c r="C206" s="151" t="s">
        <v>397</v>
      </c>
      <c r="D206" s="151" t="s">
        <v>142</v>
      </c>
      <c r="E206" s="152" t="s">
        <v>1919</v>
      </c>
      <c r="F206" s="153" t="s">
        <v>1920</v>
      </c>
      <c r="G206" s="154" t="s">
        <v>472</v>
      </c>
      <c r="H206" s="178"/>
      <c r="I206" s="156"/>
      <c r="J206" s="157">
        <f t="shared" si="40"/>
        <v>0</v>
      </c>
      <c r="K206" s="158"/>
      <c r="L206" s="30"/>
      <c r="M206" s="159" t="s">
        <v>1</v>
      </c>
      <c r="N206" s="160" t="s">
        <v>37</v>
      </c>
      <c r="O206" s="58"/>
      <c r="P206" s="161">
        <f t="shared" si="41"/>
        <v>0</v>
      </c>
      <c r="Q206" s="161">
        <v>0</v>
      </c>
      <c r="R206" s="161">
        <f t="shared" si="42"/>
        <v>0</v>
      </c>
      <c r="S206" s="161">
        <v>0</v>
      </c>
      <c r="T206" s="162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3" t="s">
        <v>205</v>
      </c>
      <c r="AT206" s="163" t="s">
        <v>142</v>
      </c>
      <c r="AU206" s="163" t="s">
        <v>84</v>
      </c>
      <c r="AY206" s="14" t="s">
        <v>141</v>
      </c>
      <c r="BE206" s="164">
        <f t="shared" si="44"/>
        <v>0</v>
      </c>
      <c r="BF206" s="164">
        <f t="shared" si="45"/>
        <v>0</v>
      </c>
      <c r="BG206" s="164">
        <f t="shared" si="46"/>
        <v>0</v>
      </c>
      <c r="BH206" s="164">
        <f t="shared" si="47"/>
        <v>0</v>
      </c>
      <c r="BI206" s="164">
        <f t="shared" si="48"/>
        <v>0</v>
      </c>
      <c r="BJ206" s="14" t="s">
        <v>84</v>
      </c>
      <c r="BK206" s="164">
        <f t="shared" si="49"/>
        <v>0</v>
      </c>
      <c r="BL206" s="14" t="s">
        <v>205</v>
      </c>
      <c r="BM206" s="163" t="s">
        <v>1921</v>
      </c>
    </row>
    <row r="207" spans="1:65" s="12" customFormat="1" ht="22.9" customHeight="1">
      <c r="B207" s="139"/>
      <c r="D207" s="140" t="s">
        <v>70</v>
      </c>
      <c r="E207" s="165" t="s">
        <v>1158</v>
      </c>
      <c r="F207" s="165" t="s">
        <v>1159</v>
      </c>
      <c r="I207" s="142"/>
      <c r="J207" s="166">
        <f>BK207</f>
        <v>0</v>
      </c>
      <c r="L207" s="139"/>
      <c r="M207" s="144"/>
      <c r="N207" s="145"/>
      <c r="O207" s="145"/>
      <c r="P207" s="146">
        <f>SUM(P208:P210)</f>
        <v>0</v>
      </c>
      <c r="Q207" s="145"/>
      <c r="R207" s="146">
        <f>SUM(R208:R210)</f>
        <v>0</v>
      </c>
      <c r="S207" s="145"/>
      <c r="T207" s="147">
        <f>SUM(T208:T210)</f>
        <v>0</v>
      </c>
      <c r="AR207" s="140" t="s">
        <v>84</v>
      </c>
      <c r="AT207" s="148" t="s">
        <v>70</v>
      </c>
      <c r="AU207" s="148" t="s">
        <v>78</v>
      </c>
      <c r="AY207" s="140" t="s">
        <v>141</v>
      </c>
      <c r="BK207" s="149">
        <f>SUM(BK208:BK210)</f>
        <v>0</v>
      </c>
    </row>
    <row r="208" spans="1:65" s="2" customFormat="1" ht="24.2" customHeight="1">
      <c r="A208" s="29"/>
      <c r="B208" s="150"/>
      <c r="C208" s="151" t="s">
        <v>401</v>
      </c>
      <c r="D208" s="151" t="s">
        <v>142</v>
      </c>
      <c r="E208" s="152" t="s">
        <v>1161</v>
      </c>
      <c r="F208" s="153" t="s">
        <v>1922</v>
      </c>
      <c r="G208" s="154" t="s">
        <v>145</v>
      </c>
      <c r="H208" s="155">
        <v>54</v>
      </c>
      <c r="I208" s="156"/>
      <c r="J208" s="157">
        <f>ROUND(I208*H208,2)</f>
        <v>0</v>
      </c>
      <c r="K208" s="158"/>
      <c r="L208" s="30"/>
      <c r="M208" s="159" t="s">
        <v>1</v>
      </c>
      <c r="N208" s="160" t="s">
        <v>37</v>
      </c>
      <c r="O208" s="58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205</v>
      </c>
      <c r="AT208" s="163" t="s">
        <v>142</v>
      </c>
      <c r="AU208" s="163" t="s">
        <v>84</v>
      </c>
      <c r="AY208" s="14" t="s">
        <v>141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4" t="s">
        <v>84</v>
      </c>
      <c r="BK208" s="164">
        <f>ROUND(I208*H208,2)</f>
        <v>0</v>
      </c>
      <c r="BL208" s="14" t="s">
        <v>205</v>
      </c>
      <c r="BM208" s="163" t="s">
        <v>1923</v>
      </c>
    </row>
    <row r="209" spans="1:65" s="2" customFormat="1" ht="24.2" customHeight="1">
      <c r="A209" s="29"/>
      <c r="B209" s="150"/>
      <c r="C209" s="151" t="s">
        <v>405</v>
      </c>
      <c r="D209" s="151" t="s">
        <v>142</v>
      </c>
      <c r="E209" s="152" t="s">
        <v>1924</v>
      </c>
      <c r="F209" s="153" t="s">
        <v>1925</v>
      </c>
      <c r="G209" s="154" t="s">
        <v>145</v>
      </c>
      <c r="H209" s="155">
        <v>54</v>
      </c>
      <c r="I209" s="156"/>
      <c r="J209" s="157">
        <f>ROUND(I209*H209,2)</f>
        <v>0</v>
      </c>
      <c r="K209" s="158"/>
      <c r="L209" s="30"/>
      <c r="M209" s="159" t="s">
        <v>1</v>
      </c>
      <c r="N209" s="160" t="s">
        <v>37</v>
      </c>
      <c r="O209" s="58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205</v>
      </c>
      <c r="AT209" s="163" t="s">
        <v>142</v>
      </c>
      <c r="AU209" s="163" t="s">
        <v>84</v>
      </c>
      <c r="AY209" s="14" t="s">
        <v>141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4" t="s">
        <v>84</v>
      </c>
      <c r="BK209" s="164">
        <f>ROUND(I209*H209,2)</f>
        <v>0</v>
      </c>
      <c r="BL209" s="14" t="s">
        <v>205</v>
      </c>
      <c r="BM209" s="163" t="s">
        <v>1926</v>
      </c>
    </row>
    <row r="210" spans="1:65" s="2" customFormat="1" ht="24.2" customHeight="1">
      <c r="A210" s="29"/>
      <c r="B210" s="150"/>
      <c r="C210" s="151" t="s">
        <v>409</v>
      </c>
      <c r="D210" s="151" t="s">
        <v>142</v>
      </c>
      <c r="E210" s="152" t="s">
        <v>1927</v>
      </c>
      <c r="F210" s="153" t="s">
        <v>1928</v>
      </c>
      <c r="G210" s="154" t="s">
        <v>145</v>
      </c>
      <c r="H210" s="155">
        <v>35.4</v>
      </c>
      <c r="I210" s="156"/>
      <c r="J210" s="157">
        <f>ROUND(I210*H210,2)</f>
        <v>0</v>
      </c>
      <c r="K210" s="158"/>
      <c r="L210" s="30"/>
      <c r="M210" s="159" t="s">
        <v>1</v>
      </c>
      <c r="N210" s="160" t="s">
        <v>37</v>
      </c>
      <c r="O210" s="58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205</v>
      </c>
      <c r="AT210" s="163" t="s">
        <v>142</v>
      </c>
      <c r="AU210" s="163" t="s">
        <v>84</v>
      </c>
      <c r="AY210" s="14" t="s">
        <v>141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4" t="s">
        <v>84</v>
      </c>
      <c r="BK210" s="164">
        <f>ROUND(I210*H210,2)</f>
        <v>0</v>
      </c>
      <c r="BL210" s="14" t="s">
        <v>205</v>
      </c>
      <c r="BM210" s="163" t="s">
        <v>1929</v>
      </c>
    </row>
    <row r="211" spans="1:65" s="12" customFormat="1" ht="22.9" customHeight="1">
      <c r="B211" s="139"/>
      <c r="D211" s="140" t="s">
        <v>70</v>
      </c>
      <c r="E211" s="165" t="s">
        <v>1621</v>
      </c>
      <c r="F211" s="165" t="s">
        <v>1622</v>
      </c>
      <c r="I211" s="142"/>
      <c r="J211" s="166">
        <f>BK211</f>
        <v>0</v>
      </c>
      <c r="L211" s="139"/>
      <c r="M211" s="144"/>
      <c r="N211" s="145"/>
      <c r="O211" s="145"/>
      <c r="P211" s="146">
        <f>SUM(P212:P214)</f>
        <v>0</v>
      </c>
      <c r="Q211" s="145"/>
      <c r="R211" s="146">
        <f>SUM(R212:R214)</f>
        <v>0</v>
      </c>
      <c r="S211" s="145"/>
      <c r="T211" s="147">
        <f>SUM(T212:T214)</f>
        <v>0</v>
      </c>
      <c r="AR211" s="140" t="s">
        <v>84</v>
      </c>
      <c r="AT211" s="148" t="s">
        <v>70</v>
      </c>
      <c r="AU211" s="148" t="s">
        <v>78</v>
      </c>
      <c r="AY211" s="140" t="s">
        <v>141</v>
      </c>
      <c r="BK211" s="149">
        <f>SUM(BK212:BK214)</f>
        <v>0</v>
      </c>
    </row>
    <row r="212" spans="1:65" s="2" customFormat="1" ht="24.2" customHeight="1">
      <c r="A212" s="29"/>
      <c r="B212" s="150"/>
      <c r="C212" s="151" t="s">
        <v>413</v>
      </c>
      <c r="D212" s="151" t="s">
        <v>142</v>
      </c>
      <c r="E212" s="152" t="s">
        <v>1623</v>
      </c>
      <c r="F212" s="153" t="s">
        <v>1624</v>
      </c>
      <c r="G212" s="154" t="s">
        <v>145</v>
      </c>
      <c r="H212" s="155">
        <v>300.39999999999998</v>
      </c>
      <c r="I212" s="156"/>
      <c r="J212" s="157">
        <f>ROUND(I212*H212,2)</f>
        <v>0</v>
      </c>
      <c r="K212" s="158"/>
      <c r="L212" s="30"/>
      <c r="M212" s="159" t="s">
        <v>1</v>
      </c>
      <c r="N212" s="160" t="s">
        <v>37</v>
      </c>
      <c r="O212" s="58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3" t="s">
        <v>205</v>
      </c>
      <c r="AT212" s="163" t="s">
        <v>142</v>
      </c>
      <c r="AU212" s="163" t="s">
        <v>84</v>
      </c>
      <c r="AY212" s="14" t="s">
        <v>141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4" t="s">
        <v>84</v>
      </c>
      <c r="BK212" s="164">
        <f>ROUND(I212*H212,2)</f>
        <v>0</v>
      </c>
      <c r="BL212" s="14" t="s">
        <v>205</v>
      </c>
      <c r="BM212" s="163" t="s">
        <v>1930</v>
      </c>
    </row>
    <row r="213" spans="1:65" s="2" customFormat="1" ht="37.9" customHeight="1">
      <c r="A213" s="29"/>
      <c r="B213" s="150"/>
      <c r="C213" s="151" t="s">
        <v>417</v>
      </c>
      <c r="D213" s="151" t="s">
        <v>142</v>
      </c>
      <c r="E213" s="152" t="s">
        <v>1931</v>
      </c>
      <c r="F213" s="153" t="s">
        <v>1932</v>
      </c>
      <c r="G213" s="154" t="s">
        <v>145</v>
      </c>
      <c r="H213" s="155">
        <v>300.39999999999998</v>
      </c>
      <c r="I213" s="156"/>
      <c r="J213" s="157">
        <f>ROUND(I213*H213,2)</f>
        <v>0</v>
      </c>
      <c r="K213" s="158"/>
      <c r="L213" s="30"/>
      <c r="M213" s="159" t="s">
        <v>1</v>
      </c>
      <c r="N213" s="160" t="s">
        <v>37</v>
      </c>
      <c r="O213" s="58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205</v>
      </c>
      <c r="AT213" s="163" t="s">
        <v>142</v>
      </c>
      <c r="AU213" s="163" t="s">
        <v>84</v>
      </c>
      <c r="AY213" s="14" t="s">
        <v>141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4" t="s">
        <v>84</v>
      </c>
      <c r="BK213" s="164">
        <f>ROUND(I213*H213,2)</f>
        <v>0</v>
      </c>
      <c r="BL213" s="14" t="s">
        <v>205</v>
      </c>
      <c r="BM213" s="163" t="s">
        <v>1933</v>
      </c>
    </row>
    <row r="214" spans="1:65" s="2" customFormat="1" ht="37.9" customHeight="1">
      <c r="A214" s="29"/>
      <c r="B214" s="150"/>
      <c r="C214" s="151" t="s">
        <v>421</v>
      </c>
      <c r="D214" s="151" t="s">
        <v>142</v>
      </c>
      <c r="E214" s="152" t="s">
        <v>1934</v>
      </c>
      <c r="F214" s="153" t="s">
        <v>1935</v>
      </c>
      <c r="G214" s="154" t="s">
        <v>145</v>
      </c>
      <c r="H214" s="155">
        <v>300.39999999999998</v>
      </c>
      <c r="I214" s="156"/>
      <c r="J214" s="157">
        <f>ROUND(I214*H214,2)</f>
        <v>0</v>
      </c>
      <c r="K214" s="158"/>
      <c r="L214" s="30"/>
      <c r="M214" s="179" t="s">
        <v>1</v>
      </c>
      <c r="N214" s="180" t="s">
        <v>37</v>
      </c>
      <c r="O214" s="181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3" t="s">
        <v>205</v>
      </c>
      <c r="AT214" s="163" t="s">
        <v>142</v>
      </c>
      <c r="AU214" s="163" t="s">
        <v>84</v>
      </c>
      <c r="AY214" s="14" t="s">
        <v>141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4" t="s">
        <v>84</v>
      </c>
      <c r="BK214" s="164">
        <f>ROUND(I214*H214,2)</f>
        <v>0</v>
      </c>
      <c r="BL214" s="14" t="s">
        <v>205</v>
      </c>
      <c r="BM214" s="163" t="s">
        <v>1936</v>
      </c>
    </row>
    <row r="215" spans="1:65" s="2" customFormat="1" ht="6.95" customHeight="1">
      <c r="A215" s="29"/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30"/>
      <c r="M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</row>
  </sheetData>
  <autoFilter ref="C130:K214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2" customFormat="1" ht="12" customHeight="1">
      <c r="A8" s="29"/>
      <c r="B8" s="30"/>
      <c r="C8" s="29"/>
      <c r="D8" s="24" t="s">
        <v>107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1937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2629</v>
      </c>
      <c r="E14" s="29"/>
      <c r="F14" s="29"/>
      <c r="G14" s="29"/>
      <c r="H14" s="29"/>
      <c r="I14" s="24" t="s">
        <v>22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25"/>
      <c r="G18" s="225"/>
      <c r="H18" s="225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2628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9" t="s">
        <v>1</v>
      </c>
      <c r="F27" s="229"/>
      <c r="G27" s="229"/>
      <c r="H27" s="229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31</v>
      </c>
      <c r="E30" s="29"/>
      <c r="F30" s="29"/>
      <c r="G30" s="29"/>
      <c r="H30" s="29"/>
      <c r="I30" s="29"/>
      <c r="J30" s="71">
        <f>ROUND(J128,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35</v>
      </c>
      <c r="E33" s="35" t="s">
        <v>36</v>
      </c>
      <c r="F33" s="104">
        <f>ROUND((SUM(BE128:BE310)),  2)</f>
        <v>0</v>
      </c>
      <c r="G33" s="105"/>
      <c r="H33" s="105"/>
      <c r="I33" s="106">
        <v>0.2</v>
      </c>
      <c r="J33" s="104">
        <f>ROUND(((SUM(BE128:BE310))*I33),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104">
        <f>ROUND((SUM(BF128:BF310)),  2)</f>
        <v>0</v>
      </c>
      <c r="G34" s="105"/>
      <c r="H34" s="105"/>
      <c r="I34" s="106">
        <v>0.2</v>
      </c>
      <c r="J34" s="104">
        <f>ROUND(((SUM(BF128:BF310))*I34),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7">
        <f>ROUND((SUM(BG128:BG310)),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7">
        <f>ROUND((SUM(BH128:BH310)),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104">
        <f>ROUND((SUM(BI128:BI310)),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41</v>
      </c>
      <c r="E39" s="60"/>
      <c r="F39" s="60"/>
      <c r="G39" s="111" t="s">
        <v>42</v>
      </c>
      <c r="H39" s="112" t="s">
        <v>43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107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SO02 - Škola - ÚK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SNP3, 953 42 Zlaté Moravce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112</v>
      </c>
      <c r="D94" s="109"/>
      <c r="E94" s="109"/>
      <c r="F94" s="109"/>
      <c r="G94" s="109"/>
      <c r="H94" s="109"/>
      <c r="I94" s="109"/>
      <c r="J94" s="118" t="s">
        <v>113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114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115</v>
      </c>
    </row>
    <row r="97" spans="1:31" s="9" customFormat="1" ht="24.95" hidden="1" customHeight="1">
      <c r="B97" s="120"/>
      <c r="D97" s="121" t="s">
        <v>1938</v>
      </c>
      <c r="E97" s="122"/>
      <c r="F97" s="122"/>
      <c r="G97" s="122"/>
      <c r="H97" s="122"/>
      <c r="I97" s="122"/>
      <c r="J97" s="123">
        <f>J129</f>
        <v>0</v>
      </c>
      <c r="L97" s="120"/>
    </row>
    <row r="98" spans="1:31" s="10" customFormat="1" ht="19.899999999999999" hidden="1" customHeight="1">
      <c r="B98" s="124"/>
      <c r="D98" s="125" t="s">
        <v>118</v>
      </c>
      <c r="E98" s="126"/>
      <c r="F98" s="126"/>
      <c r="G98" s="126"/>
      <c r="H98" s="126"/>
      <c r="I98" s="126"/>
      <c r="J98" s="127">
        <f>J153</f>
        <v>0</v>
      </c>
      <c r="L98" s="124"/>
    </row>
    <row r="99" spans="1:31" s="10" customFormat="1" ht="19.899999999999999" hidden="1" customHeight="1">
      <c r="B99" s="124"/>
      <c r="D99" s="125" t="s">
        <v>123</v>
      </c>
      <c r="E99" s="126"/>
      <c r="F99" s="126"/>
      <c r="G99" s="126"/>
      <c r="H99" s="126"/>
      <c r="I99" s="126"/>
      <c r="J99" s="127">
        <f>J172</f>
        <v>0</v>
      </c>
      <c r="L99" s="124"/>
    </row>
    <row r="100" spans="1:31" s="10" customFormat="1" ht="19.899999999999999" hidden="1" customHeight="1">
      <c r="B100" s="124"/>
      <c r="D100" s="125" t="s">
        <v>124</v>
      </c>
      <c r="E100" s="126"/>
      <c r="F100" s="126"/>
      <c r="G100" s="126"/>
      <c r="H100" s="126"/>
      <c r="I100" s="126"/>
      <c r="J100" s="127">
        <f>J199</f>
        <v>0</v>
      </c>
      <c r="L100" s="124"/>
    </row>
    <row r="101" spans="1:31" s="10" customFormat="1" ht="19.899999999999999" hidden="1" customHeight="1">
      <c r="B101" s="124"/>
      <c r="D101" s="125" t="s">
        <v>1939</v>
      </c>
      <c r="E101" s="126"/>
      <c r="F101" s="126"/>
      <c r="G101" s="126"/>
      <c r="H101" s="126"/>
      <c r="I101" s="126"/>
      <c r="J101" s="127">
        <f>J214</f>
        <v>0</v>
      </c>
      <c r="L101" s="124"/>
    </row>
    <row r="102" spans="1:31" s="9" customFormat="1" ht="24.95" hidden="1" customHeight="1">
      <c r="B102" s="120"/>
      <c r="D102" s="121" t="s">
        <v>127</v>
      </c>
      <c r="E102" s="122"/>
      <c r="F102" s="122"/>
      <c r="G102" s="122"/>
      <c r="H102" s="122"/>
      <c r="I102" s="122"/>
      <c r="J102" s="123">
        <f>J251</f>
        <v>0</v>
      </c>
      <c r="L102" s="120"/>
    </row>
    <row r="103" spans="1:31" s="9" customFormat="1" ht="24.95" hidden="1" customHeight="1">
      <c r="B103" s="120"/>
      <c r="D103" s="121" t="s">
        <v>1940</v>
      </c>
      <c r="E103" s="122"/>
      <c r="F103" s="122"/>
      <c r="G103" s="122"/>
      <c r="H103" s="122"/>
      <c r="I103" s="122"/>
      <c r="J103" s="123">
        <f>J256</f>
        <v>0</v>
      </c>
      <c r="L103" s="120"/>
    </row>
    <row r="104" spans="1:31" s="10" customFormat="1" ht="19.899999999999999" hidden="1" customHeight="1">
      <c r="B104" s="124"/>
      <c r="D104" s="125" t="s">
        <v>1941</v>
      </c>
      <c r="E104" s="126"/>
      <c r="F104" s="126"/>
      <c r="G104" s="126"/>
      <c r="H104" s="126"/>
      <c r="I104" s="126"/>
      <c r="J104" s="127">
        <f>J260</f>
        <v>0</v>
      </c>
      <c r="L104" s="124"/>
    </row>
    <row r="105" spans="1:31" s="10" customFormat="1" ht="19.899999999999999" hidden="1" customHeight="1">
      <c r="B105" s="124"/>
      <c r="D105" s="125" t="s">
        <v>125</v>
      </c>
      <c r="E105" s="126"/>
      <c r="F105" s="126"/>
      <c r="G105" s="126"/>
      <c r="H105" s="126"/>
      <c r="I105" s="126"/>
      <c r="J105" s="127">
        <f>J264</f>
        <v>0</v>
      </c>
      <c r="L105" s="124"/>
    </row>
    <row r="106" spans="1:31" s="10" customFormat="1" ht="19.899999999999999" hidden="1" customHeight="1">
      <c r="B106" s="124"/>
      <c r="D106" s="125" t="s">
        <v>1942</v>
      </c>
      <c r="E106" s="126"/>
      <c r="F106" s="126"/>
      <c r="G106" s="126"/>
      <c r="H106" s="126"/>
      <c r="I106" s="126"/>
      <c r="J106" s="127">
        <f>J270</f>
        <v>0</v>
      </c>
      <c r="L106" s="124"/>
    </row>
    <row r="107" spans="1:31" s="10" customFormat="1" ht="19.899999999999999" hidden="1" customHeight="1">
      <c r="B107" s="124"/>
      <c r="D107" s="125" t="s">
        <v>126</v>
      </c>
      <c r="E107" s="126"/>
      <c r="F107" s="126"/>
      <c r="G107" s="126"/>
      <c r="H107" s="126"/>
      <c r="I107" s="126"/>
      <c r="J107" s="127">
        <f>J305</f>
        <v>0</v>
      </c>
      <c r="L107" s="124"/>
    </row>
    <row r="108" spans="1:31" s="10" customFormat="1" ht="19.899999999999999" hidden="1" customHeight="1">
      <c r="B108" s="124"/>
      <c r="D108" s="125" t="s">
        <v>1601</v>
      </c>
      <c r="E108" s="126"/>
      <c r="F108" s="126"/>
      <c r="G108" s="126"/>
      <c r="H108" s="126"/>
      <c r="I108" s="126"/>
      <c r="J108" s="127">
        <f>J308</f>
        <v>0</v>
      </c>
      <c r="L108" s="124"/>
    </row>
    <row r="109" spans="1:31" s="2" customFormat="1" ht="21.7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hidden="1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hidden="1"/>
    <row r="112" spans="1:31" hidden="1"/>
    <row r="113" spans="1:63" hidden="1"/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128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31" t="str">
        <f>E7</f>
        <v>Rekonštrukcia tepelného hospodárstva -  Gymnázium Janka Kráľa Zlaté Moravce</v>
      </c>
      <c r="F118" s="232"/>
      <c r="G118" s="232"/>
      <c r="H118" s="23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107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09" t="str">
        <f>E9</f>
        <v>SO02 - Škola - ÚK</v>
      </c>
      <c r="F120" s="230"/>
      <c r="G120" s="230"/>
      <c r="H120" s="230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F12</f>
        <v>SNP3, 953 42 Zlaté Moravce</v>
      </c>
      <c r="G122" s="29"/>
      <c r="H122" s="29"/>
      <c r="I122" s="24" t="s">
        <v>20</v>
      </c>
      <c r="J122" s="55" t="str">
        <f>IF(J12="","",J12)</f>
        <v/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 xml:space="preserve"> </v>
      </c>
      <c r="G124" s="29"/>
      <c r="H124" s="29"/>
      <c r="I124" s="24" t="s">
        <v>27</v>
      </c>
      <c r="J124" s="27" t="str">
        <f>E21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25</v>
      </c>
      <c r="D125" s="29"/>
      <c r="E125" s="29"/>
      <c r="F125" s="22" t="str">
        <f>IF(E18="","",E18)</f>
        <v>Vyplň údaj</v>
      </c>
      <c r="G125" s="29"/>
      <c r="H125" s="29"/>
      <c r="I125" s="24" t="s">
        <v>29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8"/>
      <c r="B127" s="129"/>
      <c r="C127" s="130" t="s">
        <v>129</v>
      </c>
      <c r="D127" s="131" t="s">
        <v>56</v>
      </c>
      <c r="E127" s="131" t="s">
        <v>52</v>
      </c>
      <c r="F127" s="131" t="s">
        <v>53</v>
      </c>
      <c r="G127" s="131" t="s">
        <v>130</v>
      </c>
      <c r="H127" s="131" t="s">
        <v>131</v>
      </c>
      <c r="I127" s="131" t="s">
        <v>132</v>
      </c>
      <c r="J127" s="132" t="s">
        <v>113</v>
      </c>
      <c r="K127" s="133" t="s">
        <v>133</v>
      </c>
      <c r="L127" s="134"/>
      <c r="M127" s="62" t="s">
        <v>1</v>
      </c>
      <c r="N127" s="63" t="s">
        <v>35</v>
      </c>
      <c r="O127" s="63" t="s">
        <v>134</v>
      </c>
      <c r="P127" s="63" t="s">
        <v>135</v>
      </c>
      <c r="Q127" s="63" t="s">
        <v>136</v>
      </c>
      <c r="R127" s="63" t="s">
        <v>137</v>
      </c>
      <c r="S127" s="63" t="s">
        <v>138</v>
      </c>
      <c r="T127" s="64" t="s">
        <v>139</v>
      </c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</row>
    <row r="128" spans="1:63" s="2" customFormat="1" ht="22.9" customHeight="1">
      <c r="A128" s="29"/>
      <c r="B128" s="30"/>
      <c r="C128" s="69" t="s">
        <v>114</v>
      </c>
      <c r="D128" s="29"/>
      <c r="E128" s="29"/>
      <c r="F128" s="29"/>
      <c r="G128" s="29"/>
      <c r="H128" s="29"/>
      <c r="I128" s="29"/>
      <c r="J128" s="135">
        <f>BK128</f>
        <v>0</v>
      </c>
      <c r="K128" s="29"/>
      <c r="L128" s="30"/>
      <c r="M128" s="65"/>
      <c r="N128" s="56"/>
      <c r="O128" s="66"/>
      <c r="P128" s="136">
        <f>P129+P251+P256</f>
        <v>0</v>
      </c>
      <c r="Q128" s="66"/>
      <c r="R128" s="136">
        <f>R129+R251+R256</f>
        <v>0</v>
      </c>
      <c r="S128" s="66"/>
      <c r="T128" s="137">
        <f>T129+T251+T256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70</v>
      </c>
      <c r="AU128" s="14" t="s">
        <v>115</v>
      </c>
      <c r="BK128" s="138">
        <f>BK129+BK251+BK256</f>
        <v>0</v>
      </c>
    </row>
    <row r="129" spans="1:65" s="12" customFormat="1" ht="25.9" customHeight="1">
      <c r="B129" s="139"/>
      <c r="D129" s="140" t="s">
        <v>70</v>
      </c>
      <c r="E129" s="141" t="s">
        <v>71</v>
      </c>
      <c r="F129" s="141" t="s">
        <v>140</v>
      </c>
      <c r="I129" s="142"/>
      <c r="J129" s="143">
        <f>BK129</f>
        <v>0</v>
      </c>
      <c r="L129" s="139"/>
      <c r="M129" s="144"/>
      <c r="N129" s="145"/>
      <c r="O129" s="145"/>
      <c r="P129" s="146">
        <f>P130+SUM(P131:P153)+P172+P199+P214</f>
        <v>0</v>
      </c>
      <c r="Q129" s="145"/>
      <c r="R129" s="146">
        <f>R130+SUM(R131:R153)+R172+R199+R214</f>
        <v>0</v>
      </c>
      <c r="S129" s="145"/>
      <c r="T129" s="147">
        <f>T130+SUM(T131:T153)+T172+T199+T214</f>
        <v>0</v>
      </c>
      <c r="AR129" s="140" t="s">
        <v>78</v>
      </c>
      <c r="AT129" s="148" t="s">
        <v>70</v>
      </c>
      <c r="AU129" s="148" t="s">
        <v>71</v>
      </c>
      <c r="AY129" s="140" t="s">
        <v>141</v>
      </c>
      <c r="BK129" s="149">
        <f>BK130+SUM(BK131:BK153)+BK172+BK199+BK214</f>
        <v>0</v>
      </c>
    </row>
    <row r="130" spans="1:65" s="2" customFormat="1" ht="24.2" customHeight="1">
      <c r="A130" s="29"/>
      <c r="B130" s="150"/>
      <c r="C130" s="151" t="s">
        <v>78</v>
      </c>
      <c r="D130" s="151" t="s">
        <v>142</v>
      </c>
      <c r="E130" s="152" t="s">
        <v>143</v>
      </c>
      <c r="F130" s="153" t="s">
        <v>144</v>
      </c>
      <c r="G130" s="154" t="s">
        <v>145</v>
      </c>
      <c r="H130" s="155">
        <v>384</v>
      </c>
      <c r="I130" s="156"/>
      <c r="J130" s="157">
        <f t="shared" ref="J130:J152" si="0">ROUND(I130*H130,2)</f>
        <v>0</v>
      </c>
      <c r="K130" s="158"/>
      <c r="L130" s="30"/>
      <c r="M130" s="159" t="s">
        <v>1</v>
      </c>
      <c r="N130" s="160" t="s">
        <v>37</v>
      </c>
      <c r="O130" s="58"/>
      <c r="P130" s="161">
        <f t="shared" ref="P130:P152" si="1">O130*H130</f>
        <v>0</v>
      </c>
      <c r="Q130" s="161">
        <v>0</v>
      </c>
      <c r="R130" s="161">
        <f t="shared" ref="R130:R152" si="2">Q130*H130</f>
        <v>0</v>
      </c>
      <c r="S130" s="161">
        <v>0</v>
      </c>
      <c r="T130" s="162">
        <f t="shared" ref="T130:T152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3" t="s">
        <v>146</v>
      </c>
      <c r="AT130" s="163" t="s">
        <v>142</v>
      </c>
      <c r="AU130" s="163" t="s">
        <v>78</v>
      </c>
      <c r="AY130" s="14" t="s">
        <v>141</v>
      </c>
      <c r="BE130" s="164">
        <f t="shared" ref="BE130:BE152" si="4">IF(N130="základná",J130,0)</f>
        <v>0</v>
      </c>
      <c r="BF130" s="164">
        <f t="shared" ref="BF130:BF152" si="5">IF(N130="znížená",J130,0)</f>
        <v>0</v>
      </c>
      <c r="BG130" s="164">
        <f t="shared" ref="BG130:BG152" si="6">IF(N130="zákl. prenesená",J130,0)</f>
        <v>0</v>
      </c>
      <c r="BH130" s="164">
        <f t="shared" ref="BH130:BH152" si="7">IF(N130="zníž. prenesená",J130,0)</f>
        <v>0</v>
      </c>
      <c r="BI130" s="164">
        <f t="shared" ref="BI130:BI152" si="8">IF(N130="nulová",J130,0)</f>
        <v>0</v>
      </c>
      <c r="BJ130" s="14" t="s">
        <v>84</v>
      </c>
      <c r="BK130" s="164">
        <f t="shared" ref="BK130:BK152" si="9">ROUND(I130*H130,2)</f>
        <v>0</v>
      </c>
      <c r="BL130" s="14" t="s">
        <v>146</v>
      </c>
      <c r="BM130" s="163" t="s">
        <v>1943</v>
      </c>
    </row>
    <row r="131" spans="1:65" s="2" customFormat="1" ht="24.2" customHeight="1">
      <c r="A131" s="29"/>
      <c r="B131" s="150"/>
      <c r="C131" s="151" t="s">
        <v>84</v>
      </c>
      <c r="D131" s="151" t="s">
        <v>142</v>
      </c>
      <c r="E131" s="152" t="s">
        <v>148</v>
      </c>
      <c r="F131" s="153" t="s">
        <v>149</v>
      </c>
      <c r="G131" s="154" t="s">
        <v>145</v>
      </c>
      <c r="H131" s="155">
        <v>322</v>
      </c>
      <c r="I131" s="156"/>
      <c r="J131" s="157">
        <f t="shared" si="0"/>
        <v>0</v>
      </c>
      <c r="K131" s="158"/>
      <c r="L131" s="30"/>
      <c r="M131" s="159" t="s">
        <v>1</v>
      </c>
      <c r="N131" s="160" t="s">
        <v>37</v>
      </c>
      <c r="O131" s="58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3" t="s">
        <v>146</v>
      </c>
      <c r="AT131" s="163" t="s">
        <v>142</v>
      </c>
      <c r="AU131" s="163" t="s">
        <v>78</v>
      </c>
      <c r="AY131" s="14" t="s">
        <v>141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4" t="s">
        <v>84</v>
      </c>
      <c r="BK131" s="164">
        <f t="shared" si="9"/>
        <v>0</v>
      </c>
      <c r="BL131" s="14" t="s">
        <v>146</v>
      </c>
      <c r="BM131" s="163" t="s">
        <v>1944</v>
      </c>
    </row>
    <row r="132" spans="1:65" s="2" customFormat="1" ht="24.2" customHeight="1">
      <c r="A132" s="29"/>
      <c r="B132" s="150"/>
      <c r="C132" s="151" t="s">
        <v>151</v>
      </c>
      <c r="D132" s="151" t="s">
        <v>142</v>
      </c>
      <c r="E132" s="152" t="s">
        <v>152</v>
      </c>
      <c r="F132" s="153" t="s">
        <v>153</v>
      </c>
      <c r="G132" s="154" t="s">
        <v>145</v>
      </c>
      <c r="H132" s="155">
        <v>42</v>
      </c>
      <c r="I132" s="156"/>
      <c r="J132" s="157">
        <f t="shared" si="0"/>
        <v>0</v>
      </c>
      <c r="K132" s="158"/>
      <c r="L132" s="30"/>
      <c r="M132" s="159" t="s">
        <v>1</v>
      </c>
      <c r="N132" s="160" t="s">
        <v>37</v>
      </c>
      <c r="O132" s="58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3" t="s">
        <v>146</v>
      </c>
      <c r="AT132" s="163" t="s">
        <v>142</v>
      </c>
      <c r="AU132" s="163" t="s">
        <v>78</v>
      </c>
      <c r="AY132" s="14" t="s">
        <v>141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4" t="s">
        <v>84</v>
      </c>
      <c r="BK132" s="164">
        <f t="shared" si="9"/>
        <v>0</v>
      </c>
      <c r="BL132" s="14" t="s">
        <v>146</v>
      </c>
      <c r="BM132" s="163" t="s">
        <v>1945</v>
      </c>
    </row>
    <row r="133" spans="1:65" s="2" customFormat="1" ht="24.2" customHeight="1">
      <c r="A133" s="29"/>
      <c r="B133" s="150"/>
      <c r="C133" s="151" t="s">
        <v>146</v>
      </c>
      <c r="D133" s="151" t="s">
        <v>142</v>
      </c>
      <c r="E133" s="152" t="s">
        <v>185</v>
      </c>
      <c r="F133" s="153" t="s">
        <v>1946</v>
      </c>
      <c r="G133" s="154" t="s">
        <v>187</v>
      </c>
      <c r="H133" s="155">
        <v>20.329999999999998</v>
      </c>
      <c r="I133" s="156"/>
      <c r="J133" s="157">
        <f t="shared" si="0"/>
        <v>0</v>
      </c>
      <c r="K133" s="158"/>
      <c r="L133" s="30"/>
      <c r="M133" s="159" t="s">
        <v>1</v>
      </c>
      <c r="N133" s="160" t="s">
        <v>37</v>
      </c>
      <c r="O133" s="58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3" t="s">
        <v>146</v>
      </c>
      <c r="AT133" s="163" t="s">
        <v>142</v>
      </c>
      <c r="AU133" s="163" t="s">
        <v>78</v>
      </c>
      <c r="AY133" s="14" t="s">
        <v>141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4" t="s">
        <v>84</v>
      </c>
      <c r="BK133" s="164">
        <f t="shared" si="9"/>
        <v>0</v>
      </c>
      <c r="BL133" s="14" t="s">
        <v>146</v>
      </c>
      <c r="BM133" s="163" t="s">
        <v>1947</v>
      </c>
    </row>
    <row r="134" spans="1:65" s="2" customFormat="1" ht="24.2" customHeight="1">
      <c r="A134" s="29"/>
      <c r="B134" s="150"/>
      <c r="C134" s="151" t="s">
        <v>159</v>
      </c>
      <c r="D134" s="151" t="s">
        <v>142</v>
      </c>
      <c r="E134" s="152" t="s">
        <v>194</v>
      </c>
      <c r="F134" s="153" t="s">
        <v>195</v>
      </c>
      <c r="G134" s="154" t="s">
        <v>170</v>
      </c>
      <c r="H134" s="155">
        <v>1360</v>
      </c>
      <c r="I134" s="156"/>
      <c r="J134" s="157">
        <f t="shared" si="0"/>
        <v>0</v>
      </c>
      <c r="K134" s="158"/>
      <c r="L134" s="30"/>
      <c r="M134" s="159" t="s">
        <v>1</v>
      </c>
      <c r="N134" s="160" t="s">
        <v>37</v>
      </c>
      <c r="O134" s="58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146</v>
      </c>
      <c r="AT134" s="163" t="s">
        <v>142</v>
      </c>
      <c r="AU134" s="163" t="s">
        <v>78</v>
      </c>
      <c r="AY134" s="14" t="s">
        <v>141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4" t="s">
        <v>84</v>
      </c>
      <c r="BK134" s="164">
        <f t="shared" si="9"/>
        <v>0</v>
      </c>
      <c r="BL134" s="14" t="s">
        <v>146</v>
      </c>
      <c r="BM134" s="163" t="s">
        <v>1948</v>
      </c>
    </row>
    <row r="135" spans="1:65" s="2" customFormat="1" ht="24.2" customHeight="1">
      <c r="A135" s="29"/>
      <c r="B135" s="150"/>
      <c r="C135" s="151" t="s">
        <v>163</v>
      </c>
      <c r="D135" s="151" t="s">
        <v>142</v>
      </c>
      <c r="E135" s="152" t="s">
        <v>198</v>
      </c>
      <c r="F135" s="153" t="s">
        <v>199</v>
      </c>
      <c r="G135" s="154" t="s">
        <v>170</v>
      </c>
      <c r="H135" s="155">
        <v>790</v>
      </c>
      <c r="I135" s="156"/>
      <c r="J135" s="157">
        <f t="shared" si="0"/>
        <v>0</v>
      </c>
      <c r="K135" s="158"/>
      <c r="L135" s="30"/>
      <c r="M135" s="159" t="s">
        <v>1</v>
      </c>
      <c r="N135" s="160" t="s">
        <v>37</v>
      </c>
      <c r="O135" s="58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146</v>
      </c>
      <c r="AT135" s="163" t="s">
        <v>142</v>
      </c>
      <c r="AU135" s="163" t="s">
        <v>78</v>
      </c>
      <c r="AY135" s="14" t="s">
        <v>141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4" t="s">
        <v>84</v>
      </c>
      <c r="BK135" s="164">
        <f t="shared" si="9"/>
        <v>0</v>
      </c>
      <c r="BL135" s="14" t="s">
        <v>146</v>
      </c>
      <c r="BM135" s="163" t="s">
        <v>1949</v>
      </c>
    </row>
    <row r="136" spans="1:65" s="2" customFormat="1" ht="24.2" customHeight="1">
      <c r="A136" s="29"/>
      <c r="B136" s="150"/>
      <c r="C136" s="151" t="s">
        <v>167</v>
      </c>
      <c r="D136" s="151" t="s">
        <v>142</v>
      </c>
      <c r="E136" s="152" t="s">
        <v>202</v>
      </c>
      <c r="F136" s="153" t="s">
        <v>203</v>
      </c>
      <c r="G136" s="154" t="s">
        <v>170</v>
      </c>
      <c r="H136" s="155">
        <v>104</v>
      </c>
      <c r="I136" s="156"/>
      <c r="J136" s="157">
        <f t="shared" si="0"/>
        <v>0</v>
      </c>
      <c r="K136" s="158"/>
      <c r="L136" s="30"/>
      <c r="M136" s="159" t="s">
        <v>1</v>
      </c>
      <c r="N136" s="160" t="s">
        <v>37</v>
      </c>
      <c r="O136" s="58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146</v>
      </c>
      <c r="AT136" s="163" t="s">
        <v>142</v>
      </c>
      <c r="AU136" s="163" t="s">
        <v>78</v>
      </c>
      <c r="AY136" s="14" t="s">
        <v>141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4" t="s">
        <v>84</v>
      </c>
      <c r="BK136" s="164">
        <f t="shared" si="9"/>
        <v>0</v>
      </c>
      <c r="BL136" s="14" t="s">
        <v>146</v>
      </c>
      <c r="BM136" s="163" t="s">
        <v>1950</v>
      </c>
    </row>
    <row r="137" spans="1:65" s="2" customFormat="1" ht="24.2" customHeight="1">
      <c r="A137" s="29"/>
      <c r="B137" s="150"/>
      <c r="C137" s="151" t="s">
        <v>172</v>
      </c>
      <c r="D137" s="151" t="s">
        <v>142</v>
      </c>
      <c r="E137" s="152" t="s">
        <v>210</v>
      </c>
      <c r="F137" s="153" t="s">
        <v>211</v>
      </c>
      <c r="G137" s="154" t="s">
        <v>157</v>
      </c>
      <c r="H137" s="155">
        <v>4</v>
      </c>
      <c r="I137" s="156"/>
      <c r="J137" s="157">
        <f t="shared" si="0"/>
        <v>0</v>
      </c>
      <c r="K137" s="158"/>
      <c r="L137" s="30"/>
      <c r="M137" s="159" t="s">
        <v>1</v>
      </c>
      <c r="N137" s="160" t="s">
        <v>37</v>
      </c>
      <c r="O137" s="58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146</v>
      </c>
      <c r="AT137" s="163" t="s">
        <v>142</v>
      </c>
      <c r="AU137" s="163" t="s">
        <v>78</v>
      </c>
      <c r="AY137" s="14" t="s">
        <v>141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4" t="s">
        <v>84</v>
      </c>
      <c r="BK137" s="164">
        <f t="shared" si="9"/>
        <v>0</v>
      </c>
      <c r="BL137" s="14" t="s">
        <v>146</v>
      </c>
      <c r="BM137" s="163" t="s">
        <v>1951</v>
      </c>
    </row>
    <row r="138" spans="1:65" s="2" customFormat="1" ht="16.5" customHeight="1">
      <c r="A138" s="29"/>
      <c r="B138" s="150"/>
      <c r="C138" s="151" t="s">
        <v>176</v>
      </c>
      <c r="D138" s="151" t="s">
        <v>142</v>
      </c>
      <c r="E138" s="152" t="s">
        <v>214</v>
      </c>
      <c r="F138" s="153" t="s">
        <v>215</v>
      </c>
      <c r="G138" s="154" t="s">
        <v>157</v>
      </c>
      <c r="H138" s="155">
        <v>244</v>
      </c>
      <c r="I138" s="156"/>
      <c r="J138" s="157">
        <f t="shared" si="0"/>
        <v>0</v>
      </c>
      <c r="K138" s="158"/>
      <c r="L138" s="30"/>
      <c r="M138" s="159" t="s">
        <v>1</v>
      </c>
      <c r="N138" s="160" t="s">
        <v>37</v>
      </c>
      <c r="O138" s="58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146</v>
      </c>
      <c r="AT138" s="163" t="s">
        <v>142</v>
      </c>
      <c r="AU138" s="163" t="s">
        <v>78</v>
      </c>
      <c r="AY138" s="14" t="s">
        <v>141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4" t="s">
        <v>84</v>
      </c>
      <c r="BK138" s="164">
        <f t="shared" si="9"/>
        <v>0</v>
      </c>
      <c r="BL138" s="14" t="s">
        <v>146</v>
      </c>
      <c r="BM138" s="163" t="s">
        <v>1952</v>
      </c>
    </row>
    <row r="139" spans="1:65" s="2" customFormat="1" ht="16.5" customHeight="1">
      <c r="A139" s="29"/>
      <c r="B139" s="150"/>
      <c r="C139" s="151" t="s">
        <v>180</v>
      </c>
      <c r="D139" s="151" t="s">
        <v>142</v>
      </c>
      <c r="E139" s="152" t="s">
        <v>218</v>
      </c>
      <c r="F139" s="153" t="s">
        <v>219</v>
      </c>
      <c r="G139" s="154" t="s">
        <v>157</v>
      </c>
      <c r="H139" s="155">
        <v>78</v>
      </c>
      <c r="I139" s="156"/>
      <c r="J139" s="157">
        <f t="shared" si="0"/>
        <v>0</v>
      </c>
      <c r="K139" s="158"/>
      <c r="L139" s="30"/>
      <c r="M139" s="159" t="s">
        <v>1</v>
      </c>
      <c r="N139" s="160" t="s">
        <v>37</v>
      </c>
      <c r="O139" s="58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146</v>
      </c>
      <c r="AT139" s="163" t="s">
        <v>142</v>
      </c>
      <c r="AU139" s="163" t="s">
        <v>78</v>
      </c>
      <c r="AY139" s="14" t="s">
        <v>141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4" t="s">
        <v>84</v>
      </c>
      <c r="BK139" s="164">
        <f t="shared" si="9"/>
        <v>0</v>
      </c>
      <c r="BL139" s="14" t="s">
        <v>146</v>
      </c>
      <c r="BM139" s="163" t="s">
        <v>1953</v>
      </c>
    </row>
    <row r="140" spans="1:65" s="2" customFormat="1" ht="24.2" customHeight="1">
      <c r="A140" s="29"/>
      <c r="B140" s="150"/>
      <c r="C140" s="151" t="s">
        <v>184</v>
      </c>
      <c r="D140" s="151" t="s">
        <v>142</v>
      </c>
      <c r="E140" s="152" t="s">
        <v>229</v>
      </c>
      <c r="F140" s="153" t="s">
        <v>230</v>
      </c>
      <c r="G140" s="154" t="s">
        <v>157</v>
      </c>
      <c r="H140" s="155">
        <v>106</v>
      </c>
      <c r="I140" s="156"/>
      <c r="J140" s="157">
        <f t="shared" si="0"/>
        <v>0</v>
      </c>
      <c r="K140" s="158"/>
      <c r="L140" s="30"/>
      <c r="M140" s="159" t="s">
        <v>1</v>
      </c>
      <c r="N140" s="160" t="s">
        <v>37</v>
      </c>
      <c r="O140" s="58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146</v>
      </c>
      <c r="AT140" s="163" t="s">
        <v>142</v>
      </c>
      <c r="AU140" s="163" t="s">
        <v>78</v>
      </c>
      <c r="AY140" s="14" t="s">
        <v>141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4" t="s">
        <v>84</v>
      </c>
      <c r="BK140" s="164">
        <f t="shared" si="9"/>
        <v>0</v>
      </c>
      <c r="BL140" s="14" t="s">
        <v>146</v>
      </c>
      <c r="BM140" s="163" t="s">
        <v>1954</v>
      </c>
    </row>
    <row r="141" spans="1:65" s="2" customFormat="1" ht="33" customHeight="1">
      <c r="A141" s="29"/>
      <c r="B141" s="150"/>
      <c r="C141" s="151" t="s">
        <v>189</v>
      </c>
      <c r="D141" s="151" t="s">
        <v>142</v>
      </c>
      <c r="E141" s="152" t="s">
        <v>245</v>
      </c>
      <c r="F141" s="153" t="s">
        <v>246</v>
      </c>
      <c r="G141" s="154" t="s">
        <v>187</v>
      </c>
      <c r="H141" s="155">
        <v>8.4700000000000006</v>
      </c>
      <c r="I141" s="156"/>
      <c r="J141" s="157">
        <f t="shared" si="0"/>
        <v>0</v>
      </c>
      <c r="K141" s="158"/>
      <c r="L141" s="30"/>
      <c r="M141" s="159" t="s">
        <v>1</v>
      </c>
      <c r="N141" s="160" t="s">
        <v>37</v>
      </c>
      <c r="O141" s="58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146</v>
      </c>
      <c r="AT141" s="163" t="s">
        <v>142</v>
      </c>
      <c r="AU141" s="163" t="s">
        <v>78</v>
      </c>
      <c r="AY141" s="14" t="s">
        <v>141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4" t="s">
        <v>84</v>
      </c>
      <c r="BK141" s="164">
        <f t="shared" si="9"/>
        <v>0</v>
      </c>
      <c r="BL141" s="14" t="s">
        <v>146</v>
      </c>
      <c r="BM141" s="163" t="s">
        <v>1955</v>
      </c>
    </row>
    <row r="142" spans="1:65" s="2" customFormat="1" ht="24.2" customHeight="1">
      <c r="A142" s="29"/>
      <c r="B142" s="150"/>
      <c r="C142" s="151" t="s">
        <v>193</v>
      </c>
      <c r="D142" s="151" t="s">
        <v>142</v>
      </c>
      <c r="E142" s="152" t="s">
        <v>249</v>
      </c>
      <c r="F142" s="153" t="s">
        <v>250</v>
      </c>
      <c r="G142" s="154" t="s">
        <v>157</v>
      </c>
      <c r="H142" s="155">
        <v>4</v>
      </c>
      <c r="I142" s="156"/>
      <c r="J142" s="157">
        <f t="shared" si="0"/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146</v>
      </c>
      <c r="AT142" s="163" t="s">
        <v>142</v>
      </c>
      <c r="AU142" s="163" t="s">
        <v>78</v>
      </c>
      <c r="AY142" s="14" t="s">
        <v>141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4" t="s">
        <v>84</v>
      </c>
      <c r="BK142" s="164">
        <f t="shared" si="9"/>
        <v>0</v>
      </c>
      <c r="BL142" s="14" t="s">
        <v>146</v>
      </c>
      <c r="BM142" s="163" t="s">
        <v>1956</v>
      </c>
    </row>
    <row r="143" spans="1:65" s="2" customFormat="1" ht="24.2" customHeight="1">
      <c r="A143" s="29"/>
      <c r="B143" s="150"/>
      <c r="C143" s="151" t="s">
        <v>197</v>
      </c>
      <c r="D143" s="151" t="s">
        <v>142</v>
      </c>
      <c r="E143" s="152" t="s">
        <v>261</v>
      </c>
      <c r="F143" s="153" t="s">
        <v>262</v>
      </c>
      <c r="G143" s="154" t="s">
        <v>157</v>
      </c>
      <c r="H143" s="155">
        <v>368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146</v>
      </c>
      <c r="AT143" s="163" t="s">
        <v>142</v>
      </c>
      <c r="AU143" s="163" t="s">
        <v>78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146</v>
      </c>
      <c r="BM143" s="163" t="s">
        <v>1957</v>
      </c>
    </row>
    <row r="144" spans="1:65" s="2" customFormat="1" ht="21.75" customHeight="1">
      <c r="A144" s="29"/>
      <c r="B144" s="150"/>
      <c r="C144" s="151" t="s">
        <v>201</v>
      </c>
      <c r="D144" s="151" t="s">
        <v>142</v>
      </c>
      <c r="E144" s="152" t="s">
        <v>265</v>
      </c>
      <c r="F144" s="153" t="s">
        <v>266</v>
      </c>
      <c r="G144" s="154" t="s">
        <v>157</v>
      </c>
      <c r="H144" s="155">
        <v>32</v>
      </c>
      <c r="I144" s="156"/>
      <c r="J144" s="157">
        <f t="shared" si="0"/>
        <v>0</v>
      </c>
      <c r="K144" s="158"/>
      <c r="L144" s="30"/>
      <c r="M144" s="159" t="s">
        <v>1</v>
      </c>
      <c r="N144" s="160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146</v>
      </c>
      <c r="AT144" s="163" t="s">
        <v>142</v>
      </c>
      <c r="AU144" s="163" t="s">
        <v>78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146</v>
      </c>
      <c r="BM144" s="163" t="s">
        <v>1958</v>
      </c>
    </row>
    <row r="145" spans="1:65" s="2" customFormat="1" ht="24.2" customHeight="1">
      <c r="A145" s="29"/>
      <c r="B145" s="150"/>
      <c r="C145" s="151" t="s">
        <v>205</v>
      </c>
      <c r="D145" s="151" t="s">
        <v>142</v>
      </c>
      <c r="E145" s="152" t="s">
        <v>281</v>
      </c>
      <c r="F145" s="153" t="s">
        <v>282</v>
      </c>
      <c r="G145" s="154" t="s">
        <v>187</v>
      </c>
      <c r="H145" s="155">
        <v>0.48</v>
      </c>
      <c r="I145" s="156"/>
      <c r="J145" s="157">
        <f t="shared" si="0"/>
        <v>0</v>
      </c>
      <c r="K145" s="158"/>
      <c r="L145" s="30"/>
      <c r="M145" s="159" t="s">
        <v>1</v>
      </c>
      <c r="N145" s="160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146</v>
      </c>
      <c r="AT145" s="163" t="s">
        <v>142</v>
      </c>
      <c r="AU145" s="163" t="s">
        <v>78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146</v>
      </c>
      <c r="BM145" s="163" t="s">
        <v>1959</v>
      </c>
    </row>
    <row r="146" spans="1:65" s="2" customFormat="1" ht="24.2" customHeight="1">
      <c r="A146" s="29"/>
      <c r="B146" s="150"/>
      <c r="C146" s="151" t="s">
        <v>209</v>
      </c>
      <c r="D146" s="151" t="s">
        <v>142</v>
      </c>
      <c r="E146" s="152" t="s">
        <v>1960</v>
      </c>
      <c r="F146" s="153" t="s">
        <v>282</v>
      </c>
      <c r="G146" s="154" t="s">
        <v>292</v>
      </c>
      <c r="H146" s="155">
        <v>178</v>
      </c>
      <c r="I146" s="156"/>
      <c r="J146" s="157">
        <f t="shared" si="0"/>
        <v>0</v>
      </c>
      <c r="K146" s="158"/>
      <c r="L146" s="30"/>
      <c r="M146" s="159" t="s">
        <v>1</v>
      </c>
      <c r="N146" s="160" t="s">
        <v>37</v>
      </c>
      <c r="O146" s="58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146</v>
      </c>
      <c r="AT146" s="163" t="s">
        <v>142</v>
      </c>
      <c r="AU146" s="163" t="s">
        <v>78</v>
      </c>
      <c r="AY146" s="14" t="s">
        <v>141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4" t="s">
        <v>84</v>
      </c>
      <c r="BK146" s="164">
        <f t="shared" si="9"/>
        <v>0</v>
      </c>
      <c r="BL146" s="14" t="s">
        <v>146</v>
      </c>
      <c r="BM146" s="163" t="s">
        <v>1961</v>
      </c>
    </row>
    <row r="147" spans="1:65" s="2" customFormat="1" ht="21.75" customHeight="1">
      <c r="A147" s="29"/>
      <c r="B147" s="150"/>
      <c r="C147" s="151" t="s">
        <v>213</v>
      </c>
      <c r="D147" s="151" t="s">
        <v>142</v>
      </c>
      <c r="E147" s="152" t="s">
        <v>1962</v>
      </c>
      <c r="F147" s="153" t="s">
        <v>1963</v>
      </c>
      <c r="G147" s="154" t="s">
        <v>145</v>
      </c>
      <c r="H147" s="155">
        <v>574.79999999999995</v>
      </c>
      <c r="I147" s="156"/>
      <c r="J147" s="157">
        <f t="shared" si="0"/>
        <v>0</v>
      </c>
      <c r="K147" s="158"/>
      <c r="L147" s="30"/>
      <c r="M147" s="159" t="s">
        <v>1</v>
      </c>
      <c r="N147" s="160" t="s">
        <v>37</v>
      </c>
      <c r="O147" s="58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146</v>
      </c>
      <c r="AT147" s="163" t="s">
        <v>142</v>
      </c>
      <c r="AU147" s="163" t="s">
        <v>78</v>
      </c>
      <c r="AY147" s="14" t="s">
        <v>141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4" t="s">
        <v>84</v>
      </c>
      <c r="BK147" s="164">
        <f t="shared" si="9"/>
        <v>0</v>
      </c>
      <c r="BL147" s="14" t="s">
        <v>146</v>
      </c>
      <c r="BM147" s="163" t="s">
        <v>1964</v>
      </c>
    </row>
    <row r="148" spans="1:65" s="2" customFormat="1" ht="16.5" customHeight="1">
      <c r="A148" s="29"/>
      <c r="B148" s="150"/>
      <c r="C148" s="151" t="s">
        <v>217</v>
      </c>
      <c r="D148" s="151" t="s">
        <v>142</v>
      </c>
      <c r="E148" s="152" t="s">
        <v>285</v>
      </c>
      <c r="F148" s="153" t="s">
        <v>286</v>
      </c>
      <c r="G148" s="154" t="s">
        <v>287</v>
      </c>
      <c r="H148" s="155">
        <v>8</v>
      </c>
      <c r="I148" s="156"/>
      <c r="J148" s="157">
        <f t="shared" si="0"/>
        <v>0</v>
      </c>
      <c r="K148" s="158"/>
      <c r="L148" s="30"/>
      <c r="M148" s="159" t="s">
        <v>1</v>
      </c>
      <c r="N148" s="160" t="s">
        <v>37</v>
      </c>
      <c r="O148" s="58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146</v>
      </c>
      <c r="AT148" s="163" t="s">
        <v>142</v>
      </c>
      <c r="AU148" s="163" t="s">
        <v>78</v>
      </c>
      <c r="AY148" s="14" t="s">
        <v>141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4" t="s">
        <v>84</v>
      </c>
      <c r="BK148" s="164">
        <f t="shared" si="9"/>
        <v>0</v>
      </c>
      <c r="BL148" s="14" t="s">
        <v>146</v>
      </c>
      <c r="BM148" s="163" t="s">
        <v>1965</v>
      </c>
    </row>
    <row r="149" spans="1:65" s="2" customFormat="1" ht="24.2" customHeight="1">
      <c r="A149" s="29"/>
      <c r="B149" s="150"/>
      <c r="C149" s="151" t="s">
        <v>7</v>
      </c>
      <c r="D149" s="151" t="s">
        <v>142</v>
      </c>
      <c r="E149" s="152" t="s">
        <v>1966</v>
      </c>
      <c r="F149" s="153" t="s">
        <v>1967</v>
      </c>
      <c r="G149" s="154" t="s">
        <v>187</v>
      </c>
      <c r="H149" s="155">
        <v>19.600000000000001</v>
      </c>
      <c r="I149" s="156"/>
      <c r="J149" s="157">
        <f t="shared" si="0"/>
        <v>0</v>
      </c>
      <c r="K149" s="158"/>
      <c r="L149" s="30"/>
      <c r="M149" s="159" t="s">
        <v>1</v>
      </c>
      <c r="N149" s="160" t="s">
        <v>37</v>
      </c>
      <c r="O149" s="58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146</v>
      </c>
      <c r="AT149" s="163" t="s">
        <v>142</v>
      </c>
      <c r="AU149" s="163" t="s">
        <v>78</v>
      </c>
      <c r="AY149" s="14" t="s">
        <v>141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4" t="s">
        <v>84</v>
      </c>
      <c r="BK149" s="164">
        <f t="shared" si="9"/>
        <v>0</v>
      </c>
      <c r="BL149" s="14" t="s">
        <v>146</v>
      </c>
      <c r="BM149" s="163" t="s">
        <v>1968</v>
      </c>
    </row>
    <row r="150" spans="1:65" s="2" customFormat="1" ht="24.2" customHeight="1">
      <c r="A150" s="29"/>
      <c r="B150" s="150"/>
      <c r="C150" s="151" t="s">
        <v>224</v>
      </c>
      <c r="D150" s="151" t="s">
        <v>142</v>
      </c>
      <c r="E150" s="152" t="s">
        <v>1969</v>
      </c>
      <c r="F150" s="153" t="s">
        <v>1970</v>
      </c>
      <c r="G150" s="154" t="s">
        <v>187</v>
      </c>
      <c r="H150" s="155">
        <v>10.65</v>
      </c>
      <c r="I150" s="156"/>
      <c r="J150" s="157">
        <f t="shared" si="0"/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146</v>
      </c>
      <c r="AT150" s="163" t="s">
        <v>142</v>
      </c>
      <c r="AU150" s="163" t="s">
        <v>78</v>
      </c>
      <c r="AY150" s="14" t="s">
        <v>141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4" t="s">
        <v>84</v>
      </c>
      <c r="BK150" s="164">
        <f t="shared" si="9"/>
        <v>0</v>
      </c>
      <c r="BL150" s="14" t="s">
        <v>146</v>
      </c>
      <c r="BM150" s="163" t="s">
        <v>1971</v>
      </c>
    </row>
    <row r="151" spans="1:65" s="2" customFormat="1" ht="33" customHeight="1">
      <c r="A151" s="29"/>
      <c r="B151" s="150"/>
      <c r="C151" s="151" t="s">
        <v>228</v>
      </c>
      <c r="D151" s="151" t="s">
        <v>142</v>
      </c>
      <c r="E151" s="152" t="s">
        <v>290</v>
      </c>
      <c r="F151" s="153" t="s">
        <v>291</v>
      </c>
      <c r="G151" s="154" t="s">
        <v>292</v>
      </c>
      <c r="H151" s="155">
        <v>178</v>
      </c>
      <c r="I151" s="156"/>
      <c r="J151" s="157">
        <f t="shared" si="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146</v>
      </c>
      <c r="AT151" s="163" t="s">
        <v>142</v>
      </c>
      <c r="AU151" s="163" t="s">
        <v>78</v>
      </c>
      <c r="AY151" s="14" t="s">
        <v>141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4" t="s">
        <v>84</v>
      </c>
      <c r="BK151" s="164">
        <f t="shared" si="9"/>
        <v>0</v>
      </c>
      <c r="BL151" s="14" t="s">
        <v>146</v>
      </c>
      <c r="BM151" s="163" t="s">
        <v>1972</v>
      </c>
    </row>
    <row r="152" spans="1:65" s="2" customFormat="1" ht="24.2" customHeight="1">
      <c r="A152" s="29"/>
      <c r="B152" s="150"/>
      <c r="C152" s="151" t="s">
        <v>232</v>
      </c>
      <c r="D152" s="151" t="s">
        <v>142</v>
      </c>
      <c r="E152" s="152" t="s">
        <v>295</v>
      </c>
      <c r="F152" s="153" t="s">
        <v>1973</v>
      </c>
      <c r="G152" s="154" t="s">
        <v>297</v>
      </c>
      <c r="H152" s="155">
        <v>1</v>
      </c>
      <c r="I152" s="156"/>
      <c r="J152" s="157">
        <f t="shared" si="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146</v>
      </c>
      <c r="AT152" s="163" t="s">
        <v>142</v>
      </c>
      <c r="AU152" s="163" t="s">
        <v>78</v>
      </c>
      <c r="AY152" s="14" t="s">
        <v>141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4" t="s">
        <v>84</v>
      </c>
      <c r="BK152" s="164">
        <f t="shared" si="9"/>
        <v>0</v>
      </c>
      <c r="BL152" s="14" t="s">
        <v>146</v>
      </c>
      <c r="BM152" s="163" t="s">
        <v>1974</v>
      </c>
    </row>
    <row r="153" spans="1:65" s="12" customFormat="1" ht="22.9" customHeight="1">
      <c r="B153" s="139"/>
      <c r="D153" s="140" t="s">
        <v>70</v>
      </c>
      <c r="E153" s="165" t="s">
        <v>370</v>
      </c>
      <c r="F153" s="165" t="s">
        <v>371</v>
      </c>
      <c r="I153" s="142"/>
      <c r="J153" s="166">
        <f>BK153</f>
        <v>0</v>
      </c>
      <c r="L153" s="139"/>
      <c r="M153" s="144"/>
      <c r="N153" s="145"/>
      <c r="O153" s="145"/>
      <c r="P153" s="146">
        <f>SUM(P154:P171)</f>
        <v>0</v>
      </c>
      <c r="Q153" s="145"/>
      <c r="R153" s="146">
        <f>SUM(R154:R171)</f>
        <v>0</v>
      </c>
      <c r="S153" s="145"/>
      <c r="T153" s="147">
        <f>SUM(T154:T171)</f>
        <v>0</v>
      </c>
      <c r="AR153" s="140" t="s">
        <v>84</v>
      </c>
      <c r="AT153" s="148" t="s">
        <v>70</v>
      </c>
      <c r="AU153" s="148" t="s">
        <v>78</v>
      </c>
      <c r="AY153" s="140" t="s">
        <v>141</v>
      </c>
      <c r="BK153" s="149">
        <f>SUM(BK154:BK171)</f>
        <v>0</v>
      </c>
    </row>
    <row r="154" spans="1:65" s="2" customFormat="1" ht="21.75" customHeight="1">
      <c r="A154" s="29"/>
      <c r="B154" s="150"/>
      <c r="C154" s="167" t="s">
        <v>236</v>
      </c>
      <c r="D154" s="167" t="s">
        <v>301</v>
      </c>
      <c r="E154" s="168" t="s">
        <v>373</v>
      </c>
      <c r="F154" s="169" t="s">
        <v>1975</v>
      </c>
      <c r="G154" s="170" t="s">
        <v>375</v>
      </c>
      <c r="H154" s="171">
        <v>52</v>
      </c>
      <c r="I154" s="172"/>
      <c r="J154" s="173">
        <f t="shared" ref="J154:J171" si="10">ROUND(I154*H154,2)</f>
        <v>0</v>
      </c>
      <c r="K154" s="174"/>
      <c r="L154" s="175"/>
      <c r="M154" s="176" t="s">
        <v>1</v>
      </c>
      <c r="N154" s="177" t="s">
        <v>37</v>
      </c>
      <c r="O154" s="58"/>
      <c r="P154" s="161">
        <f t="shared" ref="P154:P171" si="11">O154*H154</f>
        <v>0</v>
      </c>
      <c r="Q154" s="161">
        <v>0</v>
      </c>
      <c r="R154" s="161">
        <f t="shared" ref="R154:R171" si="12">Q154*H154</f>
        <v>0</v>
      </c>
      <c r="S154" s="161">
        <v>0</v>
      </c>
      <c r="T154" s="162">
        <f t="shared" ref="T154:T171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268</v>
      </c>
      <c r="AT154" s="163" t="s">
        <v>301</v>
      </c>
      <c r="AU154" s="163" t="s">
        <v>84</v>
      </c>
      <c r="AY154" s="14" t="s">
        <v>141</v>
      </c>
      <c r="BE154" s="164">
        <f t="shared" ref="BE154:BE171" si="14">IF(N154="základná",J154,0)</f>
        <v>0</v>
      </c>
      <c r="BF154" s="164">
        <f t="shared" ref="BF154:BF171" si="15">IF(N154="znížená",J154,0)</f>
        <v>0</v>
      </c>
      <c r="BG154" s="164">
        <f t="shared" ref="BG154:BG171" si="16">IF(N154="zákl. prenesená",J154,0)</f>
        <v>0</v>
      </c>
      <c r="BH154" s="164">
        <f t="shared" ref="BH154:BH171" si="17">IF(N154="zníž. prenesená",J154,0)</f>
        <v>0</v>
      </c>
      <c r="BI154" s="164">
        <f t="shared" ref="BI154:BI171" si="18">IF(N154="nulová",J154,0)</f>
        <v>0</v>
      </c>
      <c r="BJ154" s="14" t="s">
        <v>84</v>
      </c>
      <c r="BK154" s="164">
        <f t="shared" ref="BK154:BK171" si="19">ROUND(I154*H154,2)</f>
        <v>0</v>
      </c>
      <c r="BL154" s="14" t="s">
        <v>205</v>
      </c>
      <c r="BM154" s="163" t="s">
        <v>1976</v>
      </c>
    </row>
    <row r="155" spans="1:65" s="2" customFormat="1" ht="21.75" customHeight="1">
      <c r="A155" s="29"/>
      <c r="B155" s="150"/>
      <c r="C155" s="167" t="s">
        <v>240</v>
      </c>
      <c r="D155" s="167" t="s">
        <v>301</v>
      </c>
      <c r="E155" s="168" t="s">
        <v>378</v>
      </c>
      <c r="F155" s="169" t="s">
        <v>374</v>
      </c>
      <c r="G155" s="170" t="s">
        <v>375</v>
      </c>
      <c r="H155" s="171">
        <v>98</v>
      </c>
      <c r="I155" s="172"/>
      <c r="J155" s="173">
        <f t="shared" si="10"/>
        <v>0</v>
      </c>
      <c r="K155" s="174"/>
      <c r="L155" s="175"/>
      <c r="M155" s="176" t="s">
        <v>1</v>
      </c>
      <c r="N155" s="177" t="s">
        <v>37</v>
      </c>
      <c r="O155" s="58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268</v>
      </c>
      <c r="AT155" s="163" t="s">
        <v>301</v>
      </c>
      <c r="AU155" s="163" t="s">
        <v>84</v>
      </c>
      <c r="AY155" s="14" t="s">
        <v>141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4" t="s">
        <v>84</v>
      </c>
      <c r="BK155" s="164">
        <f t="shared" si="19"/>
        <v>0</v>
      </c>
      <c r="BL155" s="14" t="s">
        <v>205</v>
      </c>
      <c r="BM155" s="163" t="s">
        <v>1977</v>
      </c>
    </row>
    <row r="156" spans="1:65" s="2" customFormat="1" ht="21.75" customHeight="1">
      <c r="A156" s="29"/>
      <c r="B156" s="150"/>
      <c r="C156" s="167" t="s">
        <v>244</v>
      </c>
      <c r="D156" s="167" t="s">
        <v>301</v>
      </c>
      <c r="E156" s="168" t="s">
        <v>382</v>
      </c>
      <c r="F156" s="169" t="s">
        <v>379</v>
      </c>
      <c r="G156" s="170" t="s">
        <v>375</v>
      </c>
      <c r="H156" s="171">
        <v>95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37</v>
      </c>
      <c r="O156" s="58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268</v>
      </c>
      <c r="AT156" s="163" t="s">
        <v>301</v>
      </c>
      <c r="AU156" s="163" t="s">
        <v>84</v>
      </c>
      <c r="AY156" s="14" t="s">
        <v>141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4" t="s">
        <v>84</v>
      </c>
      <c r="BK156" s="164">
        <f t="shared" si="19"/>
        <v>0</v>
      </c>
      <c r="BL156" s="14" t="s">
        <v>205</v>
      </c>
      <c r="BM156" s="163" t="s">
        <v>1978</v>
      </c>
    </row>
    <row r="157" spans="1:65" s="2" customFormat="1" ht="21.75" customHeight="1">
      <c r="A157" s="29"/>
      <c r="B157" s="150"/>
      <c r="C157" s="167" t="s">
        <v>248</v>
      </c>
      <c r="D157" s="167" t="s">
        <v>301</v>
      </c>
      <c r="E157" s="168" t="s">
        <v>386</v>
      </c>
      <c r="F157" s="169" t="s">
        <v>383</v>
      </c>
      <c r="G157" s="170" t="s">
        <v>375</v>
      </c>
      <c r="H157" s="171">
        <v>228</v>
      </c>
      <c r="I157" s="172"/>
      <c r="J157" s="173">
        <f t="shared" si="10"/>
        <v>0</v>
      </c>
      <c r="K157" s="174"/>
      <c r="L157" s="175"/>
      <c r="M157" s="176" t="s">
        <v>1</v>
      </c>
      <c r="N157" s="177" t="s">
        <v>37</v>
      </c>
      <c r="O157" s="58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268</v>
      </c>
      <c r="AT157" s="163" t="s">
        <v>301</v>
      </c>
      <c r="AU157" s="163" t="s">
        <v>84</v>
      </c>
      <c r="AY157" s="14" t="s">
        <v>141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4" t="s">
        <v>84</v>
      </c>
      <c r="BK157" s="164">
        <f t="shared" si="19"/>
        <v>0</v>
      </c>
      <c r="BL157" s="14" t="s">
        <v>205</v>
      </c>
      <c r="BM157" s="163" t="s">
        <v>1979</v>
      </c>
    </row>
    <row r="158" spans="1:65" s="2" customFormat="1" ht="21.75" customHeight="1">
      <c r="A158" s="29"/>
      <c r="B158" s="150"/>
      <c r="C158" s="167" t="s">
        <v>252</v>
      </c>
      <c r="D158" s="167" t="s">
        <v>301</v>
      </c>
      <c r="E158" s="168" t="s">
        <v>390</v>
      </c>
      <c r="F158" s="169" t="s">
        <v>387</v>
      </c>
      <c r="G158" s="170" t="s">
        <v>375</v>
      </c>
      <c r="H158" s="171">
        <v>216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37</v>
      </c>
      <c r="O158" s="58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268</v>
      </c>
      <c r="AT158" s="163" t="s">
        <v>301</v>
      </c>
      <c r="AU158" s="163" t="s">
        <v>84</v>
      </c>
      <c r="AY158" s="14" t="s">
        <v>141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4" t="s">
        <v>84</v>
      </c>
      <c r="BK158" s="164">
        <f t="shared" si="19"/>
        <v>0</v>
      </c>
      <c r="BL158" s="14" t="s">
        <v>205</v>
      </c>
      <c r="BM158" s="163" t="s">
        <v>1980</v>
      </c>
    </row>
    <row r="159" spans="1:65" s="2" customFormat="1" ht="21.75" customHeight="1">
      <c r="A159" s="29"/>
      <c r="B159" s="150"/>
      <c r="C159" s="167" t="s">
        <v>256</v>
      </c>
      <c r="D159" s="167" t="s">
        <v>301</v>
      </c>
      <c r="E159" s="168" t="s">
        <v>394</v>
      </c>
      <c r="F159" s="169" t="s">
        <v>395</v>
      </c>
      <c r="G159" s="170" t="s">
        <v>375</v>
      </c>
      <c r="H159" s="171">
        <v>84</v>
      </c>
      <c r="I159" s="172"/>
      <c r="J159" s="173">
        <f t="shared" si="10"/>
        <v>0</v>
      </c>
      <c r="K159" s="174"/>
      <c r="L159" s="175"/>
      <c r="M159" s="176" t="s">
        <v>1</v>
      </c>
      <c r="N159" s="177" t="s">
        <v>37</v>
      </c>
      <c r="O159" s="58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268</v>
      </c>
      <c r="AT159" s="163" t="s">
        <v>301</v>
      </c>
      <c r="AU159" s="163" t="s">
        <v>84</v>
      </c>
      <c r="AY159" s="14" t="s">
        <v>141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4" t="s">
        <v>84</v>
      </c>
      <c r="BK159" s="164">
        <f t="shared" si="19"/>
        <v>0</v>
      </c>
      <c r="BL159" s="14" t="s">
        <v>205</v>
      </c>
      <c r="BM159" s="163" t="s">
        <v>1981</v>
      </c>
    </row>
    <row r="160" spans="1:65" s="2" customFormat="1" ht="21.75" customHeight="1">
      <c r="A160" s="29"/>
      <c r="B160" s="150"/>
      <c r="C160" s="167" t="s">
        <v>260</v>
      </c>
      <c r="D160" s="167" t="s">
        <v>301</v>
      </c>
      <c r="E160" s="168" t="s">
        <v>398</v>
      </c>
      <c r="F160" s="169" t="s">
        <v>399</v>
      </c>
      <c r="G160" s="170" t="s">
        <v>375</v>
      </c>
      <c r="H160" s="171">
        <v>138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37</v>
      </c>
      <c r="O160" s="58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268</v>
      </c>
      <c r="AT160" s="163" t="s">
        <v>301</v>
      </c>
      <c r="AU160" s="163" t="s">
        <v>84</v>
      </c>
      <c r="AY160" s="14" t="s">
        <v>141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4" t="s">
        <v>84</v>
      </c>
      <c r="BK160" s="164">
        <f t="shared" si="19"/>
        <v>0</v>
      </c>
      <c r="BL160" s="14" t="s">
        <v>205</v>
      </c>
      <c r="BM160" s="163" t="s">
        <v>1982</v>
      </c>
    </row>
    <row r="161" spans="1:65" s="2" customFormat="1" ht="16.5" customHeight="1">
      <c r="A161" s="29"/>
      <c r="B161" s="150"/>
      <c r="C161" s="167" t="s">
        <v>264</v>
      </c>
      <c r="D161" s="167" t="s">
        <v>301</v>
      </c>
      <c r="E161" s="168" t="s">
        <v>410</v>
      </c>
      <c r="F161" s="169" t="s">
        <v>411</v>
      </c>
      <c r="G161" s="170" t="s">
        <v>375</v>
      </c>
      <c r="H161" s="171">
        <v>960</v>
      </c>
      <c r="I161" s="172"/>
      <c r="J161" s="173">
        <f t="shared" si="10"/>
        <v>0</v>
      </c>
      <c r="K161" s="174"/>
      <c r="L161" s="175"/>
      <c r="M161" s="176" t="s">
        <v>1</v>
      </c>
      <c r="N161" s="177" t="s">
        <v>37</v>
      </c>
      <c r="O161" s="58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268</v>
      </c>
      <c r="AT161" s="163" t="s">
        <v>301</v>
      </c>
      <c r="AU161" s="163" t="s">
        <v>84</v>
      </c>
      <c r="AY161" s="14" t="s">
        <v>141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4" t="s">
        <v>84</v>
      </c>
      <c r="BK161" s="164">
        <f t="shared" si="19"/>
        <v>0</v>
      </c>
      <c r="BL161" s="14" t="s">
        <v>205</v>
      </c>
      <c r="BM161" s="163" t="s">
        <v>1983</v>
      </c>
    </row>
    <row r="162" spans="1:65" s="2" customFormat="1" ht="16.5" customHeight="1">
      <c r="A162" s="29"/>
      <c r="B162" s="150"/>
      <c r="C162" s="167" t="s">
        <v>268</v>
      </c>
      <c r="D162" s="167" t="s">
        <v>301</v>
      </c>
      <c r="E162" s="168" t="s">
        <v>414</v>
      </c>
      <c r="F162" s="169" t="s">
        <v>415</v>
      </c>
      <c r="G162" s="170" t="s">
        <v>292</v>
      </c>
      <c r="H162" s="171">
        <v>35</v>
      </c>
      <c r="I162" s="172"/>
      <c r="J162" s="173">
        <f t="shared" si="10"/>
        <v>0</v>
      </c>
      <c r="K162" s="174"/>
      <c r="L162" s="175"/>
      <c r="M162" s="176" t="s">
        <v>1</v>
      </c>
      <c r="N162" s="177" t="s">
        <v>37</v>
      </c>
      <c r="O162" s="58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268</v>
      </c>
      <c r="AT162" s="163" t="s">
        <v>301</v>
      </c>
      <c r="AU162" s="163" t="s">
        <v>84</v>
      </c>
      <c r="AY162" s="14" t="s">
        <v>141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4" t="s">
        <v>84</v>
      </c>
      <c r="BK162" s="164">
        <f t="shared" si="19"/>
        <v>0</v>
      </c>
      <c r="BL162" s="14" t="s">
        <v>205</v>
      </c>
      <c r="BM162" s="163" t="s">
        <v>1984</v>
      </c>
    </row>
    <row r="163" spans="1:65" s="2" customFormat="1" ht="24.2" customHeight="1">
      <c r="A163" s="29"/>
      <c r="B163" s="150"/>
      <c r="C163" s="151" t="s">
        <v>272</v>
      </c>
      <c r="D163" s="151" t="s">
        <v>142</v>
      </c>
      <c r="E163" s="152" t="s">
        <v>418</v>
      </c>
      <c r="F163" s="153" t="s">
        <v>1985</v>
      </c>
      <c r="G163" s="154" t="s">
        <v>170</v>
      </c>
      <c r="H163" s="155">
        <v>52</v>
      </c>
      <c r="I163" s="156"/>
      <c r="J163" s="157">
        <f t="shared" si="10"/>
        <v>0</v>
      </c>
      <c r="K163" s="158"/>
      <c r="L163" s="30"/>
      <c r="M163" s="159" t="s">
        <v>1</v>
      </c>
      <c r="N163" s="160" t="s">
        <v>37</v>
      </c>
      <c r="O163" s="58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205</v>
      </c>
      <c r="AT163" s="163" t="s">
        <v>142</v>
      </c>
      <c r="AU163" s="163" t="s">
        <v>84</v>
      </c>
      <c r="AY163" s="14" t="s">
        <v>141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4" t="s">
        <v>84</v>
      </c>
      <c r="BK163" s="164">
        <f t="shared" si="19"/>
        <v>0</v>
      </c>
      <c r="BL163" s="14" t="s">
        <v>205</v>
      </c>
      <c r="BM163" s="163" t="s">
        <v>1986</v>
      </c>
    </row>
    <row r="164" spans="1:65" s="2" customFormat="1" ht="24.2" customHeight="1">
      <c r="A164" s="29"/>
      <c r="B164" s="150"/>
      <c r="C164" s="151" t="s">
        <v>276</v>
      </c>
      <c r="D164" s="151" t="s">
        <v>142</v>
      </c>
      <c r="E164" s="152" t="s">
        <v>434</v>
      </c>
      <c r="F164" s="153" t="s">
        <v>419</v>
      </c>
      <c r="G164" s="154" t="s">
        <v>170</v>
      </c>
      <c r="H164" s="155">
        <v>98</v>
      </c>
      <c r="I164" s="156"/>
      <c r="J164" s="157">
        <f t="shared" si="10"/>
        <v>0</v>
      </c>
      <c r="K164" s="158"/>
      <c r="L164" s="30"/>
      <c r="M164" s="159" t="s">
        <v>1</v>
      </c>
      <c r="N164" s="160" t="s">
        <v>37</v>
      </c>
      <c r="O164" s="58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205</v>
      </c>
      <c r="AT164" s="163" t="s">
        <v>142</v>
      </c>
      <c r="AU164" s="163" t="s">
        <v>84</v>
      </c>
      <c r="AY164" s="14" t="s">
        <v>141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4" t="s">
        <v>84</v>
      </c>
      <c r="BK164" s="164">
        <f t="shared" si="19"/>
        <v>0</v>
      </c>
      <c r="BL164" s="14" t="s">
        <v>205</v>
      </c>
      <c r="BM164" s="163" t="s">
        <v>1987</v>
      </c>
    </row>
    <row r="165" spans="1:65" s="2" customFormat="1" ht="24.2" customHeight="1">
      <c r="A165" s="29"/>
      <c r="B165" s="150"/>
      <c r="C165" s="151" t="s">
        <v>280</v>
      </c>
      <c r="D165" s="151" t="s">
        <v>142</v>
      </c>
      <c r="E165" s="152" t="s">
        <v>438</v>
      </c>
      <c r="F165" s="153" t="s">
        <v>435</v>
      </c>
      <c r="G165" s="154" t="s">
        <v>170</v>
      </c>
      <c r="H165" s="155">
        <v>95</v>
      </c>
      <c r="I165" s="156"/>
      <c r="J165" s="157">
        <f t="shared" si="10"/>
        <v>0</v>
      </c>
      <c r="K165" s="158"/>
      <c r="L165" s="30"/>
      <c r="M165" s="159" t="s">
        <v>1</v>
      </c>
      <c r="N165" s="160" t="s">
        <v>37</v>
      </c>
      <c r="O165" s="58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205</v>
      </c>
      <c r="AT165" s="163" t="s">
        <v>142</v>
      </c>
      <c r="AU165" s="163" t="s">
        <v>84</v>
      </c>
      <c r="AY165" s="14" t="s">
        <v>141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4" t="s">
        <v>84</v>
      </c>
      <c r="BK165" s="164">
        <f t="shared" si="19"/>
        <v>0</v>
      </c>
      <c r="BL165" s="14" t="s">
        <v>205</v>
      </c>
      <c r="BM165" s="163" t="s">
        <v>1988</v>
      </c>
    </row>
    <row r="166" spans="1:65" s="2" customFormat="1" ht="24.2" customHeight="1">
      <c r="A166" s="29"/>
      <c r="B166" s="150"/>
      <c r="C166" s="151" t="s">
        <v>284</v>
      </c>
      <c r="D166" s="151" t="s">
        <v>142</v>
      </c>
      <c r="E166" s="152" t="s">
        <v>442</v>
      </c>
      <c r="F166" s="153" t="s">
        <v>439</v>
      </c>
      <c r="G166" s="154" t="s">
        <v>170</v>
      </c>
      <c r="H166" s="155">
        <v>228</v>
      </c>
      <c r="I166" s="156"/>
      <c r="J166" s="157">
        <f t="shared" si="10"/>
        <v>0</v>
      </c>
      <c r="K166" s="158"/>
      <c r="L166" s="30"/>
      <c r="M166" s="159" t="s">
        <v>1</v>
      </c>
      <c r="N166" s="160" t="s">
        <v>37</v>
      </c>
      <c r="O166" s="58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205</v>
      </c>
      <c r="AT166" s="163" t="s">
        <v>142</v>
      </c>
      <c r="AU166" s="163" t="s">
        <v>84</v>
      </c>
      <c r="AY166" s="14" t="s">
        <v>141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4" t="s">
        <v>84</v>
      </c>
      <c r="BK166" s="164">
        <f t="shared" si="19"/>
        <v>0</v>
      </c>
      <c r="BL166" s="14" t="s">
        <v>205</v>
      </c>
      <c r="BM166" s="163" t="s">
        <v>1989</v>
      </c>
    </row>
    <row r="167" spans="1:65" s="2" customFormat="1" ht="24.2" customHeight="1">
      <c r="A167" s="29"/>
      <c r="B167" s="150"/>
      <c r="C167" s="151" t="s">
        <v>289</v>
      </c>
      <c r="D167" s="151" t="s">
        <v>142</v>
      </c>
      <c r="E167" s="152" t="s">
        <v>446</v>
      </c>
      <c r="F167" s="153" t="s">
        <v>443</v>
      </c>
      <c r="G167" s="154" t="s">
        <v>170</v>
      </c>
      <c r="H167" s="155">
        <v>216</v>
      </c>
      <c r="I167" s="156"/>
      <c r="J167" s="157">
        <f t="shared" si="10"/>
        <v>0</v>
      </c>
      <c r="K167" s="158"/>
      <c r="L167" s="30"/>
      <c r="M167" s="159" t="s">
        <v>1</v>
      </c>
      <c r="N167" s="160" t="s">
        <v>37</v>
      </c>
      <c r="O167" s="58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205</v>
      </c>
      <c r="AT167" s="163" t="s">
        <v>142</v>
      </c>
      <c r="AU167" s="163" t="s">
        <v>84</v>
      </c>
      <c r="AY167" s="14" t="s">
        <v>141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4" t="s">
        <v>84</v>
      </c>
      <c r="BK167" s="164">
        <f t="shared" si="19"/>
        <v>0</v>
      </c>
      <c r="BL167" s="14" t="s">
        <v>205</v>
      </c>
      <c r="BM167" s="163" t="s">
        <v>1990</v>
      </c>
    </row>
    <row r="168" spans="1:65" s="2" customFormat="1" ht="24.2" customHeight="1">
      <c r="A168" s="29"/>
      <c r="B168" s="150"/>
      <c r="C168" s="151" t="s">
        <v>294</v>
      </c>
      <c r="D168" s="151" t="s">
        <v>142</v>
      </c>
      <c r="E168" s="152" t="s">
        <v>454</v>
      </c>
      <c r="F168" s="153" t="s">
        <v>451</v>
      </c>
      <c r="G168" s="154" t="s">
        <v>170</v>
      </c>
      <c r="H168" s="155">
        <v>84</v>
      </c>
      <c r="I168" s="156"/>
      <c r="J168" s="157">
        <f t="shared" si="10"/>
        <v>0</v>
      </c>
      <c r="K168" s="158"/>
      <c r="L168" s="30"/>
      <c r="M168" s="159" t="s">
        <v>1</v>
      </c>
      <c r="N168" s="160" t="s">
        <v>37</v>
      </c>
      <c r="O168" s="58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205</v>
      </c>
      <c r="AT168" s="163" t="s">
        <v>142</v>
      </c>
      <c r="AU168" s="163" t="s">
        <v>84</v>
      </c>
      <c r="AY168" s="14" t="s">
        <v>141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4" t="s">
        <v>84</v>
      </c>
      <c r="BK168" s="164">
        <f t="shared" si="19"/>
        <v>0</v>
      </c>
      <c r="BL168" s="14" t="s">
        <v>205</v>
      </c>
      <c r="BM168" s="163" t="s">
        <v>1991</v>
      </c>
    </row>
    <row r="169" spans="1:65" s="2" customFormat="1" ht="24.2" customHeight="1">
      <c r="A169" s="29"/>
      <c r="B169" s="150"/>
      <c r="C169" s="151" t="s">
        <v>300</v>
      </c>
      <c r="D169" s="151" t="s">
        <v>142</v>
      </c>
      <c r="E169" s="152" t="s">
        <v>1992</v>
      </c>
      <c r="F169" s="153" t="s">
        <v>455</v>
      </c>
      <c r="G169" s="154" t="s">
        <v>170</v>
      </c>
      <c r="H169" s="155">
        <v>138</v>
      </c>
      <c r="I169" s="156"/>
      <c r="J169" s="157">
        <f t="shared" si="10"/>
        <v>0</v>
      </c>
      <c r="K169" s="158"/>
      <c r="L169" s="30"/>
      <c r="M169" s="159" t="s">
        <v>1</v>
      </c>
      <c r="N169" s="160" t="s">
        <v>37</v>
      </c>
      <c r="O169" s="58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205</v>
      </c>
      <c r="AT169" s="163" t="s">
        <v>142</v>
      </c>
      <c r="AU169" s="163" t="s">
        <v>84</v>
      </c>
      <c r="AY169" s="14" t="s">
        <v>141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4" t="s">
        <v>84</v>
      </c>
      <c r="BK169" s="164">
        <f t="shared" si="19"/>
        <v>0</v>
      </c>
      <c r="BL169" s="14" t="s">
        <v>205</v>
      </c>
      <c r="BM169" s="163" t="s">
        <v>1993</v>
      </c>
    </row>
    <row r="170" spans="1:65" s="2" customFormat="1" ht="16.5" customHeight="1">
      <c r="A170" s="29"/>
      <c r="B170" s="150"/>
      <c r="C170" s="151" t="s">
        <v>305</v>
      </c>
      <c r="D170" s="151" t="s">
        <v>142</v>
      </c>
      <c r="E170" s="152" t="s">
        <v>1994</v>
      </c>
      <c r="F170" s="153" t="s">
        <v>467</v>
      </c>
      <c r="G170" s="154" t="s">
        <v>145</v>
      </c>
      <c r="H170" s="155">
        <v>240</v>
      </c>
      <c r="I170" s="156"/>
      <c r="J170" s="157">
        <f t="shared" si="10"/>
        <v>0</v>
      </c>
      <c r="K170" s="158"/>
      <c r="L170" s="30"/>
      <c r="M170" s="159" t="s">
        <v>1</v>
      </c>
      <c r="N170" s="160" t="s">
        <v>37</v>
      </c>
      <c r="O170" s="58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205</v>
      </c>
      <c r="AT170" s="163" t="s">
        <v>142</v>
      </c>
      <c r="AU170" s="163" t="s">
        <v>84</v>
      </c>
      <c r="AY170" s="14" t="s">
        <v>141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4" t="s">
        <v>84</v>
      </c>
      <c r="BK170" s="164">
        <f t="shared" si="19"/>
        <v>0</v>
      </c>
      <c r="BL170" s="14" t="s">
        <v>205</v>
      </c>
      <c r="BM170" s="163" t="s">
        <v>1995</v>
      </c>
    </row>
    <row r="171" spans="1:65" s="2" customFormat="1" ht="24.2" customHeight="1">
      <c r="A171" s="29"/>
      <c r="B171" s="150"/>
      <c r="C171" s="151" t="s">
        <v>309</v>
      </c>
      <c r="D171" s="151" t="s">
        <v>142</v>
      </c>
      <c r="E171" s="152" t="s">
        <v>470</v>
      </c>
      <c r="F171" s="153" t="s">
        <v>471</v>
      </c>
      <c r="G171" s="154" t="s">
        <v>472</v>
      </c>
      <c r="H171" s="178"/>
      <c r="I171" s="156"/>
      <c r="J171" s="157">
        <f t="shared" si="10"/>
        <v>0</v>
      </c>
      <c r="K171" s="158"/>
      <c r="L171" s="30"/>
      <c r="M171" s="159" t="s">
        <v>1</v>
      </c>
      <c r="N171" s="160" t="s">
        <v>37</v>
      </c>
      <c r="O171" s="58"/>
      <c r="P171" s="161">
        <f t="shared" si="11"/>
        <v>0</v>
      </c>
      <c r="Q171" s="161">
        <v>0</v>
      </c>
      <c r="R171" s="161">
        <f t="shared" si="12"/>
        <v>0</v>
      </c>
      <c r="S171" s="161">
        <v>0</v>
      </c>
      <c r="T171" s="162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205</v>
      </c>
      <c r="AT171" s="163" t="s">
        <v>142</v>
      </c>
      <c r="AU171" s="163" t="s">
        <v>84</v>
      </c>
      <c r="AY171" s="14" t="s">
        <v>141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4" t="s">
        <v>84</v>
      </c>
      <c r="BK171" s="164">
        <f t="shared" si="19"/>
        <v>0</v>
      </c>
      <c r="BL171" s="14" t="s">
        <v>205</v>
      </c>
      <c r="BM171" s="163" t="s">
        <v>1996</v>
      </c>
    </row>
    <row r="172" spans="1:65" s="12" customFormat="1" ht="22.9" customHeight="1">
      <c r="B172" s="139"/>
      <c r="D172" s="140" t="s">
        <v>70</v>
      </c>
      <c r="E172" s="165" t="s">
        <v>795</v>
      </c>
      <c r="F172" s="165" t="s">
        <v>796</v>
      </c>
      <c r="I172" s="142"/>
      <c r="J172" s="166">
        <f>BK172</f>
        <v>0</v>
      </c>
      <c r="L172" s="139"/>
      <c r="M172" s="144"/>
      <c r="N172" s="145"/>
      <c r="O172" s="145"/>
      <c r="P172" s="146">
        <f>SUM(P173:P198)</f>
        <v>0</v>
      </c>
      <c r="Q172" s="145"/>
      <c r="R172" s="146">
        <f>SUM(R173:R198)</f>
        <v>0</v>
      </c>
      <c r="S172" s="145"/>
      <c r="T172" s="147">
        <f>SUM(T173:T198)</f>
        <v>0</v>
      </c>
      <c r="AR172" s="140" t="s">
        <v>84</v>
      </c>
      <c r="AT172" s="148" t="s">
        <v>70</v>
      </c>
      <c r="AU172" s="148" t="s">
        <v>78</v>
      </c>
      <c r="AY172" s="140" t="s">
        <v>141</v>
      </c>
      <c r="BK172" s="149">
        <f>SUM(BK173:BK198)</f>
        <v>0</v>
      </c>
    </row>
    <row r="173" spans="1:65" s="2" customFormat="1" ht="24.2" customHeight="1">
      <c r="A173" s="29"/>
      <c r="B173" s="150"/>
      <c r="C173" s="151" t="s">
        <v>313</v>
      </c>
      <c r="D173" s="151" t="s">
        <v>142</v>
      </c>
      <c r="E173" s="152" t="s">
        <v>1997</v>
      </c>
      <c r="F173" s="153" t="s">
        <v>1998</v>
      </c>
      <c r="G173" s="154" t="s">
        <v>483</v>
      </c>
      <c r="H173" s="155">
        <v>312</v>
      </c>
      <c r="I173" s="156"/>
      <c r="J173" s="157">
        <f t="shared" ref="J173:J198" si="20">ROUND(I173*H173,2)</f>
        <v>0</v>
      </c>
      <c r="K173" s="158"/>
      <c r="L173" s="30"/>
      <c r="M173" s="159" t="s">
        <v>1</v>
      </c>
      <c r="N173" s="160" t="s">
        <v>37</v>
      </c>
      <c r="O173" s="58"/>
      <c r="P173" s="161">
        <f t="shared" ref="P173:P198" si="21">O173*H173</f>
        <v>0</v>
      </c>
      <c r="Q173" s="161">
        <v>0</v>
      </c>
      <c r="R173" s="161">
        <f t="shared" ref="R173:R198" si="22">Q173*H173</f>
        <v>0</v>
      </c>
      <c r="S173" s="161">
        <v>0</v>
      </c>
      <c r="T173" s="162">
        <f t="shared" ref="T173:T198" si="2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205</v>
      </c>
      <c r="AT173" s="163" t="s">
        <v>142</v>
      </c>
      <c r="AU173" s="163" t="s">
        <v>84</v>
      </c>
      <c r="AY173" s="14" t="s">
        <v>141</v>
      </c>
      <c r="BE173" s="164">
        <f t="shared" ref="BE173:BE198" si="24">IF(N173="základná",J173,0)</f>
        <v>0</v>
      </c>
      <c r="BF173" s="164">
        <f t="shared" ref="BF173:BF198" si="25">IF(N173="znížená",J173,0)</f>
        <v>0</v>
      </c>
      <c r="BG173" s="164">
        <f t="shared" ref="BG173:BG198" si="26">IF(N173="zákl. prenesená",J173,0)</f>
        <v>0</v>
      </c>
      <c r="BH173" s="164">
        <f t="shared" ref="BH173:BH198" si="27">IF(N173="zníž. prenesená",J173,0)</f>
        <v>0</v>
      </c>
      <c r="BI173" s="164">
        <f t="shared" ref="BI173:BI198" si="28">IF(N173="nulová",J173,0)</f>
        <v>0</v>
      </c>
      <c r="BJ173" s="14" t="s">
        <v>84</v>
      </c>
      <c r="BK173" s="164">
        <f t="shared" ref="BK173:BK198" si="29">ROUND(I173*H173,2)</f>
        <v>0</v>
      </c>
      <c r="BL173" s="14" t="s">
        <v>205</v>
      </c>
      <c r="BM173" s="163" t="s">
        <v>1999</v>
      </c>
    </row>
    <row r="174" spans="1:65" s="2" customFormat="1" ht="21.75" customHeight="1">
      <c r="A174" s="29"/>
      <c r="B174" s="150"/>
      <c r="C174" s="151" t="s">
        <v>317</v>
      </c>
      <c r="D174" s="151" t="s">
        <v>142</v>
      </c>
      <c r="E174" s="152" t="s">
        <v>2000</v>
      </c>
      <c r="F174" s="153" t="s">
        <v>2001</v>
      </c>
      <c r="G174" s="154" t="s">
        <v>483</v>
      </c>
      <c r="H174" s="155">
        <v>166</v>
      </c>
      <c r="I174" s="156"/>
      <c r="J174" s="157">
        <f t="shared" si="20"/>
        <v>0</v>
      </c>
      <c r="K174" s="158"/>
      <c r="L174" s="30"/>
      <c r="M174" s="159" t="s">
        <v>1</v>
      </c>
      <c r="N174" s="160" t="s">
        <v>37</v>
      </c>
      <c r="O174" s="58"/>
      <c r="P174" s="161">
        <f t="shared" si="21"/>
        <v>0</v>
      </c>
      <c r="Q174" s="161">
        <v>0</v>
      </c>
      <c r="R174" s="161">
        <f t="shared" si="22"/>
        <v>0</v>
      </c>
      <c r="S174" s="161">
        <v>0</v>
      </c>
      <c r="T174" s="162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205</v>
      </c>
      <c r="AT174" s="163" t="s">
        <v>142</v>
      </c>
      <c r="AU174" s="163" t="s">
        <v>84</v>
      </c>
      <c r="AY174" s="14" t="s">
        <v>141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4" t="s">
        <v>84</v>
      </c>
      <c r="BK174" s="164">
        <f t="shared" si="29"/>
        <v>0</v>
      </c>
      <c r="BL174" s="14" t="s">
        <v>205</v>
      </c>
      <c r="BM174" s="163" t="s">
        <v>2002</v>
      </c>
    </row>
    <row r="175" spans="1:65" s="2" customFormat="1" ht="21.75" customHeight="1">
      <c r="A175" s="29"/>
      <c r="B175" s="150"/>
      <c r="C175" s="151" t="s">
        <v>321</v>
      </c>
      <c r="D175" s="151" t="s">
        <v>142</v>
      </c>
      <c r="E175" s="152" t="s">
        <v>2003</v>
      </c>
      <c r="F175" s="153" t="s">
        <v>2004</v>
      </c>
      <c r="G175" s="154" t="s">
        <v>170</v>
      </c>
      <c r="H175" s="155">
        <v>1092</v>
      </c>
      <c r="I175" s="156"/>
      <c r="J175" s="157">
        <f t="shared" si="20"/>
        <v>0</v>
      </c>
      <c r="K175" s="158"/>
      <c r="L175" s="30"/>
      <c r="M175" s="159" t="s">
        <v>1</v>
      </c>
      <c r="N175" s="160" t="s">
        <v>37</v>
      </c>
      <c r="O175" s="58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205</v>
      </c>
      <c r="AT175" s="163" t="s">
        <v>142</v>
      </c>
      <c r="AU175" s="163" t="s">
        <v>84</v>
      </c>
      <c r="AY175" s="14" t="s">
        <v>141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4" t="s">
        <v>84</v>
      </c>
      <c r="BK175" s="164">
        <f t="shared" si="29"/>
        <v>0</v>
      </c>
      <c r="BL175" s="14" t="s">
        <v>205</v>
      </c>
      <c r="BM175" s="163" t="s">
        <v>2005</v>
      </c>
    </row>
    <row r="176" spans="1:65" s="2" customFormat="1" ht="21.75" customHeight="1">
      <c r="A176" s="29"/>
      <c r="B176" s="150"/>
      <c r="C176" s="151" t="s">
        <v>325</v>
      </c>
      <c r="D176" s="151" t="s">
        <v>142</v>
      </c>
      <c r="E176" s="152" t="s">
        <v>2006</v>
      </c>
      <c r="F176" s="153" t="s">
        <v>2007</v>
      </c>
      <c r="G176" s="154" t="s">
        <v>170</v>
      </c>
      <c r="H176" s="155">
        <v>456</v>
      </c>
      <c r="I176" s="156"/>
      <c r="J176" s="157">
        <f t="shared" si="20"/>
        <v>0</v>
      </c>
      <c r="K176" s="158"/>
      <c r="L176" s="30"/>
      <c r="M176" s="159" t="s">
        <v>1</v>
      </c>
      <c r="N176" s="160" t="s">
        <v>37</v>
      </c>
      <c r="O176" s="58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205</v>
      </c>
      <c r="AT176" s="163" t="s">
        <v>142</v>
      </c>
      <c r="AU176" s="163" t="s">
        <v>84</v>
      </c>
      <c r="AY176" s="14" t="s">
        <v>141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4" t="s">
        <v>84</v>
      </c>
      <c r="BK176" s="164">
        <f t="shared" si="29"/>
        <v>0</v>
      </c>
      <c r="BL176" s="14" t="s">
        <v>205</v>
      </c>
      <c r="BM176" s="163" t="s">
        <v>2008</v>
      </c>
    </row>
    <row r="177" spans="1:65" s="2" customFormat="1" ht="21.75" customHeight="1">
      <c r="A177" s="29"/>
      <c r="B177" s="150"/>
      <c r="C177" s="151" t="s">
        <v>329</v>
      </c>
      <c r="D177" s="151" t="s">
        <v>142</v>
      </c>
      <c r="E177" s="152" t="s">
        <v>2009</v>
      </c>
      <c r="F177" s="153" t="s">
        <v>2010</v>
      </c>
      <c r="G177" s="154" t="s">
        <v>170</v>
      </c>
      <c r="H177" s="155">
        <v>162</v>
      </c>
      <c r="I177" s="156"/>
      <c r="J177" s="157">
        <f t="shared" si="20"/>
        <v>0</v>
      </c>
      <c r="K177" s="158"/>
      <c r="L177" s="30"/>
      <c r="M177" s="159" t="s">
        <v>1</v>
      </c>
      <c r="N177" s="160" t="s">
        <v>37</v>
      </c>
      <c r="O177" s="58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205</v>
      </c>
      <c r="AT177" s="163" t="s">
        <v>142</v>
      </c>
      <c r="AU177" s="163" t="s">
        <v>84</v>
      </c>
      <c r="AY177" s="14" t="s">
        <v>141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4" t="s">
        <v>84</v>
      </c>
      <c r="BK177" s="164">
        <f t="shared" si="29"/>
        <v>0</v>
      </c>
      <c r="BL177" s="14" t="s">
        <v>205</v>
      </c>
      <c r="BM177" s="163" t="s">
        <v>2011</v>
      </c>
    </row>
    <row r="178" spans="1:65" s="2" customFormat="1" ht="21.75" customHeight="1">
      <c r="A178" s="29"/>
      <c r="B178" s="150"/>
      <c r="C178" s="151" t="s">
        <v>334</v>
      </c>
      <c r="D178" s="151" t="s">
        <v>142</v>
      </c>
      <c r="E178" s="152" t="s">
        <v>2012</v>
      </c>
      <c r="F178" s="153" t="s">
        <v>2013</v>
      </c>
      <c r="G178" s="154" t="s">
        <v>170</v>
      </c>
      <c r="H178" s="155">
        <v>240</v>
      </c>
      <c r="I178" s="156"/>
      <c r="J178" s="157">
        <f t="shared" si="20"/>
        <v>0</v>
      </c>
      <c r="K178" s="158"/>
      <c r="L178" s="30"/>
      <c r="M178" s="159" t="s">
        <v>1</v>
      </c>
      <c r="N178" s="160" t="s">
        <v>37</v>
      </c>
      <c r="O178" s="58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205</v>
      </c>
      <c r="AT178" s="163" t="s">
        <v>142</v>
      </c>
      <c r="AU178" s="163" t="s">
        <v>84</v>
      </c>
      <c r="AY178" s="14" t="s">
        <v>141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4" t="s">
        <v>84</v>
      </c>
      <c r="BK178" s="164">
        <f t="shared" si="29"/>
        <v>0</v>
      </c>
      <c r="BL178" s="14" t="s">
        <v>205</v>
      </c>
      <c r="BM178" s="163" t="s">
        <v>2014</v>
      </c>
    </row>
    <row r="179" spans="1:65" s="2" customFormat="1" ht="21.75" customHeight="1">
      <c r="A179" s="29"/>
      <c r="B179" s="150"/>
      <c r="C179" s="151" t="s">
        <v>338</v>
      </c>
      <c r="D179" s="151" t="s">
        <v>142</v>
      </c>
      <c r="E179" s="152" t="s">
        <v>2015</v>
      </c>
      <c r="F179" s="153" t="s">
        <v>2016</v>
      </c>
      <c r="G179" s="154" t="s">
        <v>170</v>
      </c>
      <c r="H179" s="155">
        <v>216</v>
      </c>
      <c r="I179" s="156"/>
      <c r="J179" s="157">
        <f t="shared" si="20"/>
        <v>0</v>
      </c>
      <c r="K179" s="158"/>
      <c r="L179" s="30"/>
      <c r="M179" s="159" t="s">
        <v>1</v>
      </c>
      <c r="N179" s="160" t="s">
        <v>37</v>
      </c>
      <c r="O179" s="58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205</v>
      </c>
      <c r="AT179" s="163" t="s">
        <v>142</v>
      </c>
      <c r="AU179" s="163" t="s">
        <v>84</v>
      </c>
      <c r="AY179" s="14" t="s">
        <v>141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4" t="s">
        <v>84</v>
      </c>
      <c r="BK179" s="164">
        <f t="shared" si="29"/>
        <v>0</v>
      </c>
      <c r="BL179" s="14" t="s">
        <v>205</v>
      </c>
      <c r="BM179" s="163" t="s">
        <v>2017</v>
      </c>
    </row>
    <row r="180" spans="1:65" s="2" customFormat="1" ht="21.75" customHeight="1">
      <c r="A180" s="29"/>
      <c r="B180" s="150"/>
      <c r="C180" s="151" t="s">
        <v>342</v>
      </c>
      <c r="D180" s="151" t="s">
        <v>142</v>
      </c>
      <c r="E180" s="152" t="s">
        <v>2018</v>
      </c>
      <c r="F180" s="153" t="s">
        <v>2019</v>
      </c>
      <c r="G180" s="154" t="s">
        <v>170</v>
      </c>
      <c r="H180" s="155">
        <v>84</v>
      </c>
      <c r="I180" s="156"/>
      <c r="J180" s="157">
        <f t="shared" si="20"/>
        <v>0</v>
      </c>
      <c r="K180" s="158"/>
      <c r="L180" s="30"/>
      <c r="M180" s="159" t="s">
        <v>1</v>
      </c>
      <c r="N180" s="160" t="s">
        <v>37</v>
      </c>
      <c r="O180" s="58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205</v>
      </c>
      <c r="AT180" s="163" t="s">
        <v>142</v>
      </c>
      <c r="AU180" s="163" t="s">
        <v>84</v>
      </c>
      <c r="AY180" s="14" t="s">
        <v>141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4" t="s">
        <v>84</v>
      </c>
      <c r="BK180" s="164">
        <f t="shared" si="29"/>
        <v>0</v>
      </c>
      <c r="BL180" s="14" t="s">
        <v>205</v>
      </c>
      <c r="BM180" s="163" t="s">
        <v>2020</v>
      </c>
    </row>
    <row r="181" spans="1:65" s="2" customFormat="1" ht="21.75" customHeight="1">
      <c r="A181" s="29"/>
      <c r="B181" s="150"/>
      <c r="C181" s="151" t="s">
        <v>346</v>
      </c>
      <c r="D181" s="151" t="s">
        <v>142</v>
      </c>
      <c r="E181" s="152" t="s">
        <v>2021</v>
      </c>
      <c r="F181" s="153" t="s">
        <v>2022</v>
      </c>
      <c r="G181" s="154" t="s">
        <v>170</v>
      </c>
      <c r="H181" s="155">
        <v>138</v>
      </c>
      <c r="I181" s="156"/>
      <c r="J181" s="157">
        <f t="shared" si="20"/>
        <v>0</v>
      </c>
      <c r="K181" s="158"/>
      <c r="L181" s="30"/>
      <c r="M181" s="159" t="s">
        <v>1</v>
      </c>
      <c r="N181" s="160" t="s">
        <v>37</v>
      </c>
      <c r="O181" s="58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205</v>
      </c>
      <c r="AT181" s="163" t="s">
        <v>142</v>
      </c>
      <c r="AU181" s="163" t="s">
        <v>84</v>
      </c>
      <c r="AY181" s="14" t="s">
        <v>141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4" t="s">
        <v>84</v>
      </c>
      <c r="BK181" s="164">
        <f t="shared" si="29"/>
        <v>0</v>
      </c>
      <c r="BL181" s="14" t="s">
        <v>205</v>
      </c>
      <c r="BM181" s="163" t="s">
        <v>2023</v>
      </c>
    </row>
    <row r="182" spans="1:65" s="2" customFormat="1" ht="21.75" customHeight="1">
      <c r="A182" s="29"/>
      <c r="B182" s="150"/>
      <c r="C182" s="151" t="s">
        <v>350</v>
      </c>
      <c r="D182" s="151" t="s">
        <v>142</v>
      </c>
      <c r="E182" s="152" t="s">
        <v>902</v>
      </c>
      <c r="F182" s="153" t="s">
        <v>903</v>
      </c>
      <c r="G182" s="154" t="s">
        <v>170</v>
      </c>
      <c r="H182" s="155">
        <v>2388</v>
      </c>
      <c r="I182" s="156"/>
      <c r="J182" s="157">
        <f t="shared" si="20"/>
        <v>0</v>
      </c>
      <c r="K182" s="158"/>
      <c r="L182" s="30"/>
      <c r="M182" s="159" t="s">
        <v>1</v>
      </c>
      <c r="N182" s="160" t="s">
        <v>37</v>
      </c>
      <c r="O182" s="58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205</v>
      </c>
      <c r="AT182" s="163" t="s">
        <v>142</v>
      </c>
      <c r="AU182" s="163" t="s">
        <v>84</v>
      </c>
      <c r="AY182" s="14" t="s">
        <v>141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4" t="s">
        <v>84</v>
      </c>
      <c r="BK182" s="164">
        <f t="shared" si="29"/>
        <v>0</v>
      </c>
      <c r="BL182" s="14" t="s">
        <v>205</v>
      </c>
      <c r="BM182" s="163" t="s">
        <v>2024</v>
      </c>
    </row>
    <row r="183" spans="1:65" s="2" customFormat="1" ht="16.5" customHeight="1">
      <c r="A183" s="29"/>
      <c r="B183" s="150"/>
      <c r="C183" s="167" t="s">
        <v>354</v>
      </c>
      <c r="D183" s="167" t="s">
        <v>301</v>
      </c>
      <c r="E183" s="168" t="s">
        <v>802</v>
      </c>
      <c r="F183" s="169" t="s">
        <v>803</v>
      </c>
      <c r="G183" s="170" t="s">
        <v>297</v>
      </c>
      <c r="H183" s="171">
        <v>1</v>
      </c>
      <c r="I183" s="172"/>
      <c r="J183" s="173">
        <f t="shared" si="20"/>
        <v>0</v>
      </c>
      <c r="K183" s="174"/>
      <c r="L183" s="175"/>
      <c r="M183" s="176" t="s">
        <v>1</v>
      </c>
      <c r="N183" s="177" t="s">
        <v>37</v>
      </c>
      <c r="O183" s="58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268</v>
      </c>
      <c r="AT183" s="163" t="s">
        <v>301</v>
      </c>
      <c r="AU183" s="163" t="s">
        <v>84</v>
      </c>
      <c r="AY183" s="14" t="s">
        <v>141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4" t="s">
        <v>84</v>
      </c>
      <c r="BK183" s="164">
        <f t="shared" si="29"/>
        <v>0</v>
      </c>
      <c r="BL183" s="14" t="s">
        <v>205</v>
      </c>
      <c r="BM183" s="163" t="s">
        <v>2025</v>
      </c>
    </row>
    <row r="184" spans="1:65" s="2" customFormat="1" ht="24.2" customHeight="1">
      <c r="A184" s="29"/>
      <c r="B184" s="150"/>
      <c r="C184" s="151" t="s">
        <v>358</v>
      </c>
      <c r="D184" s="151" t="s">
        <v>142</v>
      </c>
      <c r="E184" s="152" t="s">
        <v>2026</v>
      </c>
      <c r="F184" s="153" t="s">
        <v>2027</v>
      </c>
      <c r="G184" s="154" t="s">
        <v>170</v>
      </c>
      <c r="H184" s="155">
        <v>158</v>
      </c>
      <c r="I184" s="156"/>
      <c r="J184" s="157">
        <f t="shared" si="20"/>
        <v>0</v>
      </c>
      <c r="K184" s="158"/>
      <c r="L184" s="30"/>
      <c r="M184" s="159" t="s">
        <v>1</v>
      </c>
      <c r="N184" s="160" t="s">
        <v>37</v>
      </c>
      <c r="O184" s="58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205</v>
      </c>
      <c r="AT184" s="163" t="s">
        <v>142</v>
      </c>
      <c r="AU184" s="163" t="s">
        <v>84</v>
      </c>
      <c r="AY184" s="14" t="s">
        <v>141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4" t="s">
        <v>84</v>
      </c>
      <c r="BK184" s="164">
        <f t="shared" si="29"/>
        <v>0</v>
      </c>
      <c r="BL184" s="14" t="s">
        <v>205</v>
      </c>
      <c r="BM184" s="163" t="s">
        <v>2028</v>
      </c>
    </row>
    <row r="185" spans="1:65" s="2" customFormat="1" ht="24.2" customHeight="1">
      <c r="A185" s="29"/>
      <c r="B185" s="150"/>
      <c r="C185" s="151" t="s">
        <v>362</v>
      </c>
      <c r="D185" s="151" t="s">
        <v>142</v>
      </c>
      <c r="E185" s="152" t="s">
        <v>2029</v>
      </c>
      <c r="F185" s="153" t="s">
        <v>2030</v>
      </c>
      <c r="G185" s="154" t="s">
        <v>170</v>
      </c>
      <c r="H185" s="155">
        <v>28</v>
      </c>
      <c r="I185" s="156"/>
      <c r="J185" s="157">
        <f t="shared" si="20"/>
        <v>0</v>
      </c>
      <c r="K185" s="158"/>
      <c r="L185" s="30"/>
      <c r="M185" s="159" t="s">
        <v>1</v>
      </c>
      <c r="N185" s="160" t="s">
        <v>37</v>
      </c>
      <c r="O185" s="58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205</v>
      </c>
      <c r="AT185" s="163" t="s">
        <v>142</v>
      </c>
      <c r="AU185" s="163" t="s">
        <v>84</v>
      </c>
      <c r="AY185" s="14" t="s">
        <v>141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4" t="s">
        <v>84</v>
      </c>
      <c r="BK185" s="164">
        <f t="shared" si="29"/>
        <v>0</v>
      </c>
      <c r="BL185" s="14" t="s">
        <v>205</v>
      </c>
      <c r="BM185" s="163" t="s">
        <v>2031</v>
      </c>
    </row>
    <row r="186" spans="1:65" s="2" customFormat="1" ht="24.2" customHeight="1">
      <c r="A186" s="29"/>
      <c r="B186" s="150"/>
      <c r="C186" s="151" t="s">
        <v>366</v>
      </c>
      <c r="D186" s="151" t="s">
        <v>142</v>
      </c>
      <c r="E186" s="152" t="s">
        <v>2032</v>
      </c>
      <c r="F186" s="153" t="s">
        <v>2033</v>
      </c>
      <c r="G186" s="154" t="s">
        <v>170</v>
      </c>
      <c r="H186" s="155">
        <v>39</v>
      </c>
      <c r="I186" s="156"/>
      <c r="J186" s="157">
        <f t="shared" si="20"/>
        <v>0</v>
      </c>
      <c r="K186" s="158"/>
      <c r="L186" s="30"/>
      <c r="M186" s="159" t="s">
        <v>1</v>
      </c>
      <c r="N186" s="160" t="s">
        <v>37</v>
      </c>
      <c r="O186" s="58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205</v>
      </c>
      <c r="AT186" s="163" t="s">
        <v>142</v>
      </c>
      <c r="AU186" s="163" t="s">
        <v>84</v>
      </c>
      <c r="AY186" s="14" t="s">
        <v>141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4" t="s">
        <v>84</v>
      </c>
      <c r="BK186" s="164">
        <f t="shared" si="29"/>
        <v>0</v>
      </c>
      <c r="BL186" s="14" t="s">
        <v>205</v>
      </c>
      <c r="BM186" s="163" t="s">
        <v>2034</v>
      </c>
    </row>
    <row r="187" spans="1:65" s="2" customFormat="1" ht="24.2" customHeight="1">
      <c r="A187" s="29"/>
      <c r="B187" s="150"/>
      <c r="C187" s="151" t="s">
        <v>372</v>
      </c>
      <c r="D187" s="151" t="s">
        <v>142</v>
      </c>
      <c r="E187" s="152" t="s">
        <v>2035</v>
      </c>
      <c r="F187" s="153" t="s">
        <v>2036</v>
      </c>
      <c r="G187" s="154" t="s">
        <v>170</v>
      </c>
      <c r="H187" s="155">
        <v>27</v>
      </c>
      <c r="I187" s="156"/>
      <c r="J187" s="157">
        <f t="shared" si="20"/>
        <v>0</v>
      </c>
      <c r="K187" s="158"/>
      <c r="L187" s="30"/>
      <c r="M187" s="159" t="s">
        <v>1</v>
      </c>
      <c r="N187" s="160" t="s">
        <v>37</v>
      </c>
      <c r="O187" s="58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205</v>
      </c>
      <c r="AT187" s="163" t="s">
        <v>142</v>
      </c>
      <c r="AU187" s="163" t="s">
        <v>84</v>
      </c>
      <c r="AY187" s="14" t="s">
        <v>141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4" t="s">
        <v>84</v>
      </c>
      <c r="BK187" s="164">
        <f t="shared" si="29"/>
        <v>0</v>
      </c>
      <c r="BL187" s="14" t="s">
        <v>205</v>
      </c>
      <c r="BM187" s="163" t="s">
        <v>2037</v>
      </c>
    </row>
    <row r="188" spans="1:65" s="2" customFormat="1" ht="24.2" customHeight="1">
      <c r="A188" s="29"/>
      <c r="B188" s="150"/>
      <c r="C188" s="151" t="s">
        <v>377</v>
      </c>
      <c r="D188" s="151" t="s">
        <v>142</v>
      </c>
      <c r="E188" s="152" t="s">
        <v>2038</v>
      </c>
      <c r="F188" s="153" t="s">
        <v>2039</v>
      </c>
      <c r="G188" s="154" t="s">
        <v>170</v>
      </c>
      <c r="H188" s="155">
        <v>28</v>
      </c>
      <c r="I188" s="156"/>
      <c r="J188" s="157">
        <f t="shared" si="20"/>
        <v>0</v>
      </c>
      <c r="K188" s="158"/>
      <c r="L188" s="30"/>
      <c r="M188" s="159" t="s">
        <v>1</v>
      </c>
      <c r="N188" s="160" t="s">
        <v>37</v>
      </c>
      <c r="O188" s="58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205</v>
      </c>
      <c r="AT188" s="163" t="s">
        <v>142</v>
      </c>
      <c r="AU188" s="163" t="s">
        <v>84</v>
      </c>
      <c r="AY188" s="14" t="s">
        <v>141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4" t="s">
        <v>84</v>
      </c>
      <c r="BK188" s="164">
        <f t="shared" si="29"/>
        <v>0</v>
      </c>
      <c r="BL188" s="14" t="s">
        <v>205</v>
      </c>
      <c r="BM188" s="163" t="s">
        <v>2040</v>
      </c>
    </row>
    <row r="189" spans="1:65" s="2" customFormat="1" ht="24.2" customHeight="1">
      <c r="A189" s="29"/>
      <c r="B189" s="150"/>
      <c r="C189" s="151" t="s">
        <v>381</v>
      </c>
      <c r="D189" s="151" t="s">
        <v>142</v>
      </c>
      <c r="E189" s="152" t="s">
        <v>2041</v>
      </c>
      <c r="F189" s="153" t="s">
        <v>2042</v>
      </c>
      <c r="G189" s="154" t="s">
        <v>170</v>
      </c>
      <c r="H189" s="155">
        <v>11</v>
      </c>
      <c r="I189" s="156"/>
      <c r="J189" s="157">
        <f t="shared" si="20"/>
        <v>0</v>
      </c>
      <c r="K189" s="158"/>
      <c r="L189" s="30"/>
      <c r="M189" s="159" t="s">
        <v>1</v>
      </c>
      <c r="N189" s="160" t="s">
        <v>37</v>
      </c>
      <c r="O189" s="58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205</v>
      </c>
      <c r="AT189" s="163" t="s">
        <v>142</v>
      </c>
      <c r="AU189" s="163" t="s">
        <v>84</v>
      </c>
      <c r="AY189" s="14" t="s">
        <v>141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4" t="s">
        <v>84</v>
      </c>
      <c r="BK189" s="164">
        <f t="shared" si="29"/>
        <v>0</v>
      </c>
      <c r="BL189" s="14" t="s">
        <v>205</v>
      </c>
      <c r="BM189" s="163" t="s">
        <v>2043</v>
      </c>
    </row>
    <row r="190" spans="1:65" s="2" customFormat="1" ht="24.2" customHeight="1">
      <c r="A190" s="29"/>
      <c r="B190" s="150"/>
      <c r="C190" s="151" t="s">
        <v>385</v>
      </c>
      <c r="D190" s="151" t="s">
        <v>142</v>
      </c>
      <c r="E190" s="152" t="s">
        <v>2044</v>
      </c>
      <c r="F190" s="153" t="s">
        <v>2045</v>
      </c>
      <c r="G190" s="154" t="s">
        <v>170</v>
      </c>
      <c r="H190" s="155">
        <v>14</v>
      </c>
      <c r="I190" s="156"/>
      <c r="J190" s="157">
        <f t="shared" si="20"/>
        <v>0</v>
      </c>
      <c r="K190" s="158"/>
      <c r="L190" s="30"/>
      <c r="M190" s="159" t="s">
        <v>1</v>
      </c>
      <c r="N190" s="160" t="s">
        <v>37</v>
      </c>
      <c r="O190" s="58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205</v>
      </c>
      <c r="AT190" s="163" t="s">
        <v>142</v>
      </c>
      <c r="AU190" s="163" t="s">
        <v>84</v>
      </c>
      <c r="AY190" s="14" t="s">
        <v>141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4" t="s">
        <v>84</v>
      </c>
      <c r="BK190" s="164">
        <f t="shared" si="29"/>
        <v>0</v>
      </c>
      <c r="BL190" s="14" t="s">
        <v>205</v>
      </c>
      <c r="BM190" s="163" t="s">
        <v>2046</v>
      </c>
    </row>
    <row r="191" spans="1:65" s="2" customFormat="1" ht="24.2" customHeight="1">
      <c r="A191" s="29"/>
      <c r="B191" s="150"/>
      <c r="C191" s="151" t="s">
        <v>389</v>
      </c>
      <c r="D191" s="151" t="s">
        <v>142</v>
      </c>
      <c r="E191" s="152" t="s">
        <v>2047</v>
      </c>
      <c r="F191" s="153" t="s">
        <v>2048</v>
      </c>
      <c r="G191" s="154" t="s">
        <v>483</v>
      </c>
      <c r="H191" s="155">
        <v>368</v>
      </c>
      <c r="I191" s="156"/>
      <c r="J191" s="157">
        <f t="shared" si="20"/>
        <v>0</v>
      </c>
      <c r="K191" s="158"/>
      <c r="L191" s="30"/>
      <c r="M191" s="159" t="s">
        <v>1</v>
      </c>
      <c r="N191" s="160" t="s">
        <v>37</v>
      </c>
      <c r="O191" s="58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205</v>
      </c>
      <c r="AT191" s="163" t="s">
        <v>142</v>
      </c>
      <c r="AU191" s="163" t="s">
        <v>84</v>
      </c>
      <c r="AY191" s="14" t="s">
        <v>141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4" t="s">
        <v>84</v>
      </c>
      <c r="BK191" s="164">
        <f t="shared" si="29"/>
        <v>0</v>
      </c>
      <c r="BL191" s="14" t="s">
        <v>205</v>
      </c>
      <c r="BM191" s="163" t="s">
        <v>2049</v>
      </c>
    </row>
    <row r="192" spans="1:65" s="2" customFormat="1" ht="24.2" customHeight="1">
      <c r="A192" s="29"/>
      <c r="B192" s="150"/>
      <c r="C192" s="151" t="s">
        <v>393</v>
      </c>
      <c r="D192" s="151" t="s">
        <v>142</v>
      </c>
      <c r="E192" s="152" t="s">
        <v>2050</v>
      </c>
      <c r="F192" s="153" t="s">
        <v>2051</v>
      </c>
      <c r="G192" s="154" t="s">
        <v>483</v>
      </c>
      <c r="H192" s="155">
        <v>12</v>
      </c>
      <c r="I192" s="156"/>
      <c r="J192" s="157">
        <f t="shared" si="20"/>
        <v>0</v>
      </c>
      <c r="K192" s="158"/>
      <c r="L192" s="30"/>
      <c r="M192" s="159" t="s">
        <v>1</v>
      </c>
      <c r="N192" s="160" t="s">
        <v>37</v>
      </c>
      <c r="O192" s="58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205</v>
      </c>
      <c r="AT192" s="163" t="s">
        <v>142</v>
      </c>
      <c r="AU192" s="163" t="s">
        <v>84</v>
      </c>
      <c r="AY192" s="14" t="s">
        <v>141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4" t="s">
        <v>84</v>
      </c>
      <c r="BK192" s="164">
        <f t="shared" si="29"/>
        <v>0</v>
      </c>
      <c r="BL192" s="14" t="s">
        <v>205</v>
      </c>
      <c r="BM192" s="163" t="s">
        <v>2052</v>
      </c>
    </row>
    <row r="193" spans="1:65" s="2" customFormat="1" ht="24.2" customHeight="1">
      <c r="A193" s="29"/>
      <c r="B193" s="150"/>
      <c r="C193" s="151" t="s">
        <v>397</v>
      </c>
      <c r="D193" s="151" t="s">
        <v>142</v>
      </c>
      <c r="E193" s="152" t="s">
        <v>2053</v>
      </c>
      <c r="F193" s="153" t="s">
        <v>2054</v>
      </c>
      <c r="G193" s="154" t="s">
        <v>483</v>
      </c>
      <c r="H193" s="155">
        <v>2</v>
      </c>
      <c r="I193" s="156"/>
      <c r="J193" s="157">
        <f t="shared" si="20"/>
        <v>0</v>
      </c>
      <c r="K193" s="158"/>
      <c r="L193" s="30"/>
      <c r="M193" s="159" t="s">
        <v>1</v>
      </c>
      <c r="N193" s="160" t="s">
        <v>37</v>
      </c>
      <c r="O193" s="58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205</v>
      </c>
      <c r="AT193" s="163" t="s">
        <v>142</v>
      </c>
      <c r="AU193" s="163" t="s">
        <v>84</v>
      </c>
      <c r="AY193" s="14" t="s">
        <v>141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4" t="s">
        <v>84</v>
      </c>
      <c r="BK193" s="164">
        <f t="shared" si="29"/>
        <v>0</v>
      </c>
      <c r="BL193" s="14" t="s">
        <v>205</v>
      </c>
      <c r="BM193" s="163" t="s">
        <v>2055</v>
      </c>
    </row>
    <row r="194" spans="1:65" s="2" customFormat="1" ht="24.2" customHeight="1">
      <c r="A194" s="29"/>
      <c r="B194" s="150"/>
      <c r="C194" s="151" t="s">
        <v>401</v>
      </c>
      <c r="D194" s="151" t="s">
        <v>142</v>
      </c>
      <c r="E194" s="152" t="s">
        <v>2056</v>
      </c>
      <c r="F194" s="153" t="s">
        <v>2057</v>
      </c>
      <c r="G194" s="154" t="s">
        <v>483</v>
      </c>
      <c r="H194" s="155">
        <v>2</v>
      </c>
      <c r="I194" s="156"/>
      <c r="J194" s="157">
        <f t="shared" si="20"/>
        <v>0</v>
      </c>
      <c r="K194" s="158"/>
      <c r="L194" s="30"/>
      <c r="M194" s="159" t="s">
        <v>1</v>
      </c>
      <c r="N194" s="160" t="s">
        <v>37</v>
      </c>
      <c r="O194" s="58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205</v>
      </c>
      <c r="AT194" s="163" t="s">
        <v>142</v>
      </c>
      <c r="AU194" s="163" t="s">
        <v>84</v>
      </c>
      <c r="AY194" s="14" t="s">
        <v>141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4" t="s">
        <v>84</v>
      </c>
      <c r="BK194" s="164">
        <f t="shared" si="29"/>
        <v>0</v>
      </c>
      <c r="BL194" s="14" t="s">
        <v>205</v>
      </c>
      <c r="BM194" s="163" t="s">
        <v>2058</v>
      </c>
    </row>
    <row r="195" spans="1:65" s="2" customFormat="1" ht="24.2" customHeight="1">
      <c r="A195" s="29"/>
      <c r="B195" s="150"/>
      <c r="C195" s="151" t="s">
        <v>405</v>
      </c>
      <c r="D195" s="151" t="s">
        <v>142</v>
      </c>
      <c r="E195" s="152" t="s">
        <v>2059</v>
      </c>
      <c r="F195" s="153" t="s">
        <v>2060</v>
      </c>
      <c r="G195" s="154" t="s">
        <v>483</v>
      </c>
      <c r="H195" s="155">
        <v>4</v>
      </c>
      <c r="I195" s="156"/>
      <c r="J195" s="157">
        <f t="shared" si="20"/>
        <v>0</v>
      </c>
      <c r="K195" s="158"/>
      <c r="L195" s="30"/>
      <c r="M195" s="159" t="s">
        <v>1</v>
      </c>
      <c r="N195" s="160" t="s">
        <v>37</v>
      </c>
      <c r="O195" s="58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205</v>
      </c>
      <c r="AT195" s="163" t="s">
        <v>142</v>
      </c>
      <c r="AU195" s="163" t="s">
        <v>84</v>
      </c>
      <c r="AY195" s="14" t="s">
        <v>141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4" t="s">
        <v>84</v>
      </c>
      <c r="BK195" s="164">
        <f t="shared" si="29"/>
        <v>0</v>
      </c>
      <c r="BL195" s="14" t="s">
        <v>205</v>
      </c>
      <c r="BM195" s="163" t="s">
        <v>2061</v>
      </c>
    </row>
    <row r="196" spans="1:65" s="2" customFormat="1" ht="21.75" customHeight="1">
      <c r="A196" s="29"/>
      <c r="B196" s="150"/>
      <c r="C196" s="151" t="s">
        <v>409</v>
      </c>
      <c r="D196" s="151" t="s">
        <v>142</v>
      </c>
      <c r="E196" s="152" t="s">
        <v>2062</v>
      </c>
      <c r="F196" s="153" t="s">
        <v>2063</v>
      </c>
      <c r="G196" s="154" t="s">
        <v>483</v>
      </c>
      <c r="H196" s="155">
        <v>12</v>
      </c>
      <c r="I196" s="156"/>
      <c r="J196" s="157">
        <f t="shared" si="20"/>
        <v>0</v>
      </c>
      <c r="K196" s="158"/>
      <c r="L196" s="30"/>
      <c r="M196" s="159" t="s">
        <v>1</v>
      </c>
      <c r="N196" s="160" t="s">
        <v>37</v>
      </c>
      <c r="O196" s="58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205</v>
      </c>
      <c r="AT196" s="163" t="s">
        <v>142</v>
      </c>
      <c r="AU196" s="163" t="s">
        <v>84</v>
      </c>
      <c r="AY196" s="14" t="s">
        <v>141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4" t="s">
        <v>84</v>
      </c>
      <c r="BK196" s="164">
        <f t="shared" si="29"/>
        <v>0</v>
      </c>
      <c r="BL196" s="14" t="s">
        <v>205</v>
      </c>
      <c r="BM196" s="163" t="s">
        <v>2064</v>
      </c>
    </row>
    <row r="197" spans="1:65" s="2" customFormat="1" ht="24.2" customHeight="1">
      <c r="A197" s="29"/>
      <c r="B197" s="150"/>
      <c r="C197" s="151" t="s">
        <v>413</v>
      </c>
      <c r="D197" s="151" t="s">
        <v>142</v>
      </c>
      <c r="E197" s="152" t="s">
        <v>918</v>
      </c>
      <c r="F197" s="153" t="s">
        <v>919</v>
      </c>
      <c r="G197" s="154" t="s">
        <v>472</v>
      </c>
      <c r="H197" s="178"/>
      <c r="I197" s="156"/>
      <c r="J197" s="157">
        <f t="shared" si="20"/>
        <v>0</v>
      </c>
      <c r="K197" s="158"/>
      <c r="L197" s="30"/>
      <c r="M197" s="159" t="s">
        <v>1</v>
      </c>
      <c r="N197" s="160" t="s">
        <v>37</v>
      </c>
      <c r="O197" s="58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205</v>
      </c>
      <c r="AT197" s="163" t="s">
        <v>142</v>
      </c>
      <c r="AU197" s="163" t="s">
        <v>84</v>
      </c>
      <c r="AY197" s="14" t="s">
        <v>141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4" t="s">
        <v>84</v>
      </c>
      <c r="BK197" s="164">
        <f t="shared" si="29"/>
        <v>0</v>
      </c>
      <c r="BL197" s="14" t="s">
        <v>205</v>
      </c>
      <c r="BM197" s="163" t="s">
        <v>2065</v>
      </c>
    </row>
    <row r="198" spans="1:65" s="2" customFormat="1" ht="24.2" customHeight="1">
      <c r="A198" s="29"/>
      <c r="B198" s="150"/>
      <c r="C198" s="151" t="s">
        <v>417</v>
      </c>
      <c r="D198" s="151" t="s">
        <v>142</v>
      </c>
      <c r="E198" s="152" t="s">
        <v>2066</v>
      </c>
      <c r="F198" s="153" t="s">
        <v>2067</v>
      </c>
      <c r="G198" s="154" t="s">
        <v>472</v>
      </c>
      <c r="H198" s="178"/>
      <c r="I198" s="156"/>
      <c r="J198" s="157">
        <f t="shared" si="20"/>
        <v>0</v>
      </c>
      <c r="K198" s="158"/>
      <c r="L198" s="30"/>
      <c r="M198" s="159" t="s">
        <v>1</v>
      </c>
      <c r="N198" s="160" t="s">
        <v>37</v>
      </c>
      <c r="O198" s="58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205</v>
      </c>
      <c r="AT198" s="163" t="s">
        <v>142</v>
      </c>
      <c r="AU198" s="163" t="s">
        <v>84</v>
      </c>
      <c r="AY198" s="14" t="s">
        <v>141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4" t="s">
        <v>84</v>
      </c>
      <c r="BK198" s="164">
        <f t="shared" si="29"/>
        <v>0</v>
      </c>
      <c r="BL198" s="14" t="s">
        <v>205</v>
      </c>
      <c r="BM198" s="163" t="s">
        <v>2068</v>
      </c>
    </row>
    <row r="199" spans="1:65" s="12" customFormat="1" ht="22.9" customHeight="1">
      <c r="B199" s="139"/>
      <c r="D199" s="140" t="s">
        <v>70</v>
      </c>
      <c r="E199" s="165" t="s">
        <v>921</v>
      </c>
      <c r="F199" s="165" t="s">
        <v>922</v>
      </c>
      <c r="I199" s="142"/>
      <c r="J199" s="166">
        <f>BK199</f>
        <v>0</v>
      </c>
      <c r="L199" s="139"/>
      <c r="M199" s="144"/>
      <c r="N199" s="145"/>
      <c r="O199" s="145"/>
      <c r="P199" s="146">
        <f>SUM(P200:P213)</f>
        <v>0</v>
      </c>
      <c r="Q199" s="145"/>
      <c r="R199" s="146">
        <f>SUM(R200:R213)</f>
        <v>0</v>
      </c>
      <c r="S199" s="145"/>
      <c r="T199" s="147">
        <f>SUM(T200:T213)</f>
        <v>0</v>
      </c>
      <c r="AR199" s="140" t="s">
        <v>84</v>
      </c>
      <c r="AT199" s="148" t="s">
        <v>70</v>
      </c>
      <c r="AU199" s="148" t="s">
        <v>78</v>
      </c>
      <c r="AY199" s="140" t="s">
        <v>141</v>
      </c>
      <c r="BK199" s="149">
        <f>SUM(BK200:BK213)</f>
        <v>0</v>
      </c>
    </row>
    <row r="200" spans="1:65" s="2" customFormat="1" ht="16.5" customHeight="1">
      <c r="A200" s="29"/>
      <c r="B200" s="150"/>
      <c r="C200" s="151" t="s">
        <v>421</v>
      </c>
      <c r="D200" s="151" t="s">
        <v>142</v>
      </c>
      <c r="E200" s="152" t="s">
        <v>1061</v>
      </c>
      <c r="F200" s="153" t="s">
        <v>1062</v>
      </c>
      <c r="G200" s="154" t="s">
        <v>157</v>
      </c>
      <c r="H200" s="155">
        <v>570</v>
      </c>
      <c r="I200" s="156"/>
      <c r="J200" s="157">
        <f t="shared" ref="J200:J213" si="30">ROUND(I200*H200,2)</f>
        <v>0</v>
      </c>
      <c r="K200" s="158"/>
      <c r="L200" s="30"/>
      <c r="M200" s="159" t="s">
        <v>1</v>
      </c>
      <c r="N200" s="160" t="s">
        <v>37</v>
      </c>
      <c r="O200" s="58"/>
      <c r="P200" s="161">
        <f t="shared" ref="P200:P213" si="31">O200*H200</f>
        <v>0</v>
      </c>
      <c r="Q200" s="161">
        <v>0</v>
      </c>
      <c r="R200" s="161">
        <f t="shared" ref="R200:R213" si="32">Q200*H200</f>
        <v>0</v>
      </c>
      <c r="S200" s="161">
        <v>0</v>
      </c>
      <c r="T200" s="162">
        <f t="shared" ref="T200:T213" si="33"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3" t="s">
        <v>205</v>
      </c>
      <c r="AT200" s="163" t="s">
        <v>142</v>
      </c>
      <c r="AU200" s="163" t="s">
        <v>84</v>
      </c>
      <c r="AY200" s="14" t="s">
        <v>141</v>
      </c>
      <c r="BE200" s="164">
        <f t="shared" ref="BE200:BE213" si="34">IF(N200="základná",J200,0)</f>
        <v>0</v>
      </c>
      <c r="BF200" s="164">
        <f t="shared" ref="BF200:BF213" si="35">IF(N200="znížená",J200,0)</f>
        <v>0</v>
      </c>
      <c r="BG200" s="164">
        <f t="shared" ref="BG200:BG213" si="36">IF(N200="zákl. prenesená",J200,0)</f>
        <v>0</v>
      </c>
      <c r="BH200" s="164">
        <f t="shared" ref="BH200:BH213" si="37">IF(N200="zníž. prenesená",J200,0)</f>
        <v>0</v>
      </c>
      <c r="BI200" s="164">
        <f t="shared" ref="BI200:BI213" si="38">IF(N200="nulová",J200,0)</f>
        <v>0</v>
      </c>
      <c r="BJ200" s="14" t="s">
        <v>84</v>
      </c>
      <c r="BK200" s="164">
        <f t="shared" ref="BK200:BK213" si="39">ROUND(I200*H200,2)</f>
        <v>0</v>
      </c>
      <c r="BL200" s="14" t="s">
        <v>205</v>
      </c>
      <c r="BM200" s="163" t="s">
        <v>2069</v>
      </c>
    </row>
    <row r="201" spans="1:65" s="2" customFormat="1" ht="16.5" customHeight="1">
      <c r="A201" s="29"/>
      <c r="B201" s="150"/>
      <c r="C201" s="151" t="s">
        <v>425</v>
      </c>
      <c r="D201" s="151" t="s">
        <v>142</v>
      </c>
      <c r="E201" s="152" t="s">
        <v>1069</v>
      </c>
      <c r="F201" s="153" t="s">
        <v>1070</v>
      </c>
      <c r="G201" s="154" t="s">
        <v>157</v>
      </c>
      <c r="H201" s="155">
        <v>370</v>
      </c>
      <c r="I201" s="156"/>
      <c r="J201" s="157">
        <f t="shared" si="30"/>
        <v>0</v>
      </c>
      <c r="K201" s="158"/>
      <c r="L201" s="30"/>
      <c r="M201" s="159" t="s">
        <v>1</v>
      </c>
      <c r="N201" s="160" t="s">
        <v>37</v>
      </c>
      <c r="O201" s="58"/>
      <c r="P201" s="161">
        <f t="shared" si="31"/>
        <v>0</v>
      </c>
      <c r="Q201" s="161">
        <v>0</v>
      </c>
      <c r="R201" s="161">
        <f t="shared" si="32"/>
        <v>0</v>
      </c>
      <c r="S201" s="161">
        <v>0</v>
      </c>
      <c r="T201" s="162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205</v>
      </c>
      <c r="AT201" s="163" t="s">
        <v>142</v>
      </c>
      <c r="AU201" s="163" t="s">
        <v>84</v>
      </c>
      <c r="AY201" s="14" t="s">
        <v>141</v>
      </c>
      <c r="BE201" s="164">
        <f t="shared" si="34"/>
        <v>0</v>
      </c>
      <c r="BF201" s="164">
        <f t="shared" si="35"/>
        <v>0</v>
      </c>
      <c r="BG201" s="164">
        <f t="shared" si="36"/>
        <v>0</v>
      </c>
      <c r="BH201" s="164">
        <f t="shared" si="37"/>
        <v>0</v>
      </c>
      <c r="BI201" s="164">
        <f t="shared" si="38"/>
        <v>0</v>
      </c>
      <c r="BJ201" s="14" t="s">
        <v>84</v>
      </c>
      <c r="BK201" s="164">
        <f t="shared" si="39"/>
        <v>0</v>
      </c>
      <c r="BL201" s="14" t="s">
        <v>205</v>
      </c>
      <c r="BM201" s="163" t="s">
        <v>2070</v>
      </c>
    </row>
    <row r="202" spans="1:65" s="2" customFormat="1" ht="16.5" customHeight="1">
      <c r="A202" s="29"/>
      <c r="B202" s="150"/>
      <c r="C202" s="151" t="s">
        <v>429</v>
      </c>
      <c r="D202" s="151" t="s">
        <v>142</v>
      </c>
      <c r="E202" s="152" t="s">
        <v>1073</v>
      </c>
      <c r="F202" s="153" t="s">
        <v>1074</v>
      </c>
      <c r="G202" s="154" t="s">
        <v>157</v>
      </c>
      <c r="H202" s="155">
        <v>6</v>
      </c>
      <c r="I202" s="156"/>
      <c r="J202" s="157">
        <f t="shared" si="30"/>
        <v>0</v>
      </c>
      <c r="K202" s="158"/>
      <c r="L202" s="30"/>
      <c r="M202" s="159" t="s">
        <v>1</v>
      </c>
      <c r="N202" s="160" t="s">
        <v>37</v>
      </c>
      <c r="O202" s="58"/>
      <c r="P202" s="161">
        <f t="shared" si="31"/>
        <v>0</v>
      </c>
      <c r="Q202" s="161">
        <v>0</v>
      </c>
      <c r="R202" s="161">
        <f t="shared" si="32"/>
        <v>0</v>
      </c>
      <c r="S202" s="161">
        <v>0</v>
      </c>
      <c r="T202" s="162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205</v>
      </c>
      <c r="AT202" s="163" t="s">
        <v>142</v>
      </c>
      <c r="AU202" s="163" t="s">
        <v>84</v>
      </c>
      <c r="AY202" s="14" t="s">
        <v>141</v>
      </c>
      <c r="BE202" s="164">
        <f t="shared" si="34"/>
        <v>0</v>
      </c>
      <c r="BF202" s="164">
        <f t="shared" si="35"/>
        <v>0</v>
      </c>
      <c r="BG202" s="164">
        <f t="shared" si="36"/>
        <v>0</v>
      </c>
      <c r="BH202" s="164">
        <f t="shared" si="37"/>
        <v>0</v>
      </c>
      <c r="BI202" s="164">
        <f t="shared" si="38"/>
        <v>0</v>
      </c>
      <c r="BJ202" s="14" t="s">
        <v>84</v>
      </c>
      <c r="BK202" s="164">
        <f t="shared" si="39"/>
        <v>0</v>
      </c>
      <c r="BL202" s="14" t="s">
        <v>205</v>
      </c>
      <c r="BM202" s="163" t="s">
        <v>2071</v>
      </c>
    </row>
    <row r="203" spans="1:65" s="2" customFormat="1" ht="16.5" customHeight="1">
      <c r="A203" s="29"/>
      <c r="B203" s="150"/>
      <c r="C203" s="167" t="s">
        <v>433</v>
      </c>
      <c r="D203" s="167" t="s">
        <v>301</v>
      </c>
      <c r="E203" s="168" t="s">
        <v>1093</v>
      </c>
      <c r="F203" s="169" t="s">
        <v>1094</v>
      </c>
      <c r="G203" s="170" t="s">
        <v>157</v>
      </c>
      <c r="H203" s="171">
        <v>6</v>
      </c>
      <c r="I203" s="172"/>
      <c r="J203" s="173">
        <f t="shared" si="30"/>
        <v>0</v>
      </c>
      <c r="K203" s="174"/>
      <c r="L203" s="175"/>
      <c r="M203" s="176" t="s">
        <v>1</v>
      </c>
      <c r="N203" s="177" t="s">
        <v>37</v>
      </c>
      <c r="O203" s="58"/>
      <c r="P203" s="161">
        <f t="shared" si="31"/>
        <v>0</v>
      </c>
      <c r="Q203" s="161">
        <v>0</v>
      </c>
      <c r="R203" s="161">
        <f t="shared" si="32"/>
        <v>0</v>
      </c>
      <c r="S203" s="161">
        <v>0</v>
      </c>
      <c r="T203" s="162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3" t="s">
        <v>268</v>
      </c>
      <c r="AT203" s="163" t="s">
        <v>301</v>
      </c>
      <c r="AU203" s="163" t="s">
        <v>84</v>
      </c>
      <c r="AY203" s="14" t="s">
        <v>141</v>
      </c>
      <c r="BE203" s="164">
        <f t="shared" si="34"/>
        <v>0</v>
      </c>
      <c r="BF203" s="164">
        <f t="shared" si="35"/>
        <v>0</v>
      </c>
      <c r="BG203" s="164">
        <f t="shared" si="36"/>
        <v>0</v>
      </c>
      <c r="BH203" s="164">
        <f t="shared" si="37"/>
        <v>0</v>
      </c>
      <c r="BI203" s="164">
        <f t="shared" si="38"/>
        <v>0</v>
      </c>
      <c r="BJ203" s="14" t="s">
        <v>84</v>
      </c>
      <c r="BK203" s="164">
        <f t="shared" si="39"/>
        <v>0</v>
      </c>
      <c r="BL203" s="14" t="s">
        <v>205</v>
      </c>
      <c r="BM203" s="163" t="s">
        <v>2072</v>
      </c>
    </row>
    <row r="204" spans="1:65" s="2" customFormat="1" ht="21.75" customHeight="1">
      <c r="A204" s="29"/>
      <c r="B204" s="150"/>
      <c r="C204" s="167" t="s">
        <v>437</v>
      </c>
      <c r="D204" s="167" t="s">
        <v>301</v>
      </c>
      <c r="E204" s="168" t="s">
        <v>1105</v>
      </c>
      <c r="F204" s="169" t="s">
        <v>1106</v>
      </c>
      <c r="G204" s="170" t="s">
        <v>157</v>
      </c>
      <c r="H204" s="171">
        <v>12</v>
      </c>
      <c r="I204" s="172"/>
      <c r="J204" s="173">
        <f t="shared" si="30"/>
        <v>0</v>
      </c>
      <c r="K204" s="174"/>
      <c r="L204" s="175"/>
      <c r="M204" s="176" t="s">
        <v>1</v>
      </c>
      <c r="N204" s="177" t="s">
        <v>37</v>
      </c>
      <c r="O204" s="58"/>
      <c r="P204" s="161">
        <f t="shared" si="31"/>
        <v>0</v>
      </c>
      <c r="Q204" s="161">
        <v>0</v>
      </c>
      <c r="R204" s="161">
        <f t="shared" si="32"/>
        <v>0</v>
      </c>
      <c r="S204" s="161">
        <v>0</v>
      </c>
      <c r="T204" s="162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3" t="s">
        <v>268</v>
      </c>
      <c r="AT204" s="163" t="s">
        <v>301</v>
      </c>
      <c r="AU204" s="163" t="s">
        <v>84</v>
      </c>
      <c r="AY204" s="14" t="s">
        <v>141</v>
      </c>
      <c r="BE204" s="164">
        <f t="shared" si="34"/>
        <v>0</v>
      </c>
      <c r="BF204" s="164">
        <f t="shared" si="35"/>
        <v>0</v>
      </c>
      <c r="BG204" s="164">
        <f t="shared" si="36"/>
        <v>0</v>
      </c>
      <c r="BH204" s="164">
        <f t="shared" si="37"/>
        <v>0</v>
      </c>
      <c r="BI204" s="164">
        <f t="shared" si="38"/>
        <v>0</v>
      </c>
      <c r="BJ204" s="14" t="s">
        <v>84</v>
      </c>
      <c r="BK204" s="164">
        <f t="shared" si="39"/>
        <v>0</v>
      </c>
      <c r="BL204" s="14" t="s">
        <v>205</v>
      </c>
      <c r="BM204" s="163" t="s">
        <v>2073</v>
      </c>
    </row>
    <row r="205" spans="1:65" s="2" customFormat="1" ht="16.5" customHeight="1">
      <c r="A205" s="29"/>
      <c r="B205" s="150"/>
      <c r="C205" s="167" t="s">
        <v>441</v>
      </c>
      <c r="D205" s="167" t="s">
        <v>301</v>
      </c>
      <c r="E205" s="168" t="s">
        <v>936</v>
      </c>
      <c r="F205" s="169" t="s">
        <v>929</v>
      </c>
      <c r="G205" s="170" t="s">
        <v>157</v>
      </c>
      <c r="H205" s="171">
        <v>2</v>
      </c>
      <c r="I205" s="172"/>
      <c r="J205" s="173">
        <f t="shared" si="30"/>
        <v>0</v>
      </c>
      <c r="K205" s="174"/>
      <c r="L205" s="175"/>
      <c r="M205" s="176" t="s">
        <v>1</v>
      </c>
      <c r="N205" s="177" t="s">
        <v>37</v>
      </c>
      <c r="O205" s="58"/>
      <c r="P205" s="161">
        <f t="shared" si="31"/>
        <v>0</v>
      </c>
      <c r="Q205" s="161">
        <v>0</v>
      </c>
      <c r="R205" s="161">
        <f t="shared" si="32"/>
        <v>0</v>
      </c>
      <c r="S205" s="161">
        <v>0</v>
      </c>
      <c r="T205" s="162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3" t="s">
        <v>268</v>
      </c>
      <c r="AT205" s="163" t="s">
        <v>301</v>
      </c>
      <c r="AU205" s="163" t="s">
        <v>84</v>
      </c>
      <c r="AY205" s="14" t="s">
        <v>141</v>
      </c>
      <c r="BE205" s="164">
        <f t="shared" si="34"/>
        <v>0</v>
      </c>
      <c r="BF205" s="164">
        <f t="shared" si="35"/>
        <v>0</v>
      </c>
      <c r="BG205" s="164">
        <f t="shared" si="36"/>
        <v>0</v>
      </c>
      <c r="BH205" s="164">
        <f t="shared" si="37"/>
        <v>0</v>
      </c>
      <c r="BI205" s="164">
        <f t="shared" si="38"/>
        <v>0</v>
      </c>
      <c r="BJ205" s="14" t="s">
        <v>84</v>
      </c>
      <c r="BK205" s="164">
        <f t="shared" si="39"/>
        <v>0</v>
      </c>
      <c r="BL205" s="14" t="s">
        <v>205</v>
      </c>
      <c r="BM205" s="163" t="s">
        <v>2074</v>
      </c>
    </row>
    <row r="206" spans="1:65" s="2" customFormat="1" ht="16.5" customHeight="1">
      <c r="A206" s="29"/>
      <c r="B206" s="150"/>
      <c r="C206" s="167" t="s">
        <v>445</v>
      </c>
      <c r="D206" s="167" t="s">
        <v>301</v>
      </c>
      <c r="E206" s="168" t="s">
        <v>2075</v>
      </c>
      <c r="F206" s="169" t="s">
        <v>2076</v>
      </c>
      <c r="G206" s="170" t="s">
        <v>157</v>
      </c>
      <c r="H206" s="171">
        <v>4</v>
      </c>
      <c r="I206" s="172"/>
      <c r="J206" s="173">
        <f t="shared" si="30"/>
        <v>0</v>
      </c>
      <c r="K206" s="174"/>
      <c r="L206" s="175"/>
      <c r="M206" s="176" t="s">
        <v>1</v>
      </c>
      <c r="N206" s="177" t="s">
        <v>37</v>
      </c>
      <c r="O206" s="58"/>
      <c r="P206" s="161">
        <f t="shared" si="31"/>
        <v>0</v>
      </c>
      <c r="Q206" s="161">
        <v>0</v>
      </c>
      <c r="R206" s="161">
        <f t="shared" si="32"/>
        <v>0</v>
      </c>
      <c r="S206" s="161">
        <v>0</v>
      </c>
      <c r="T206" s="162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3" t="s">
        <v>268</v>
      </c>
      <c r="AT206" s="163" t="s">
        <v>301</v>
      </c>
      <c r="AU206" s="163" t="s">
        <v>84</v>
      </c>
      <c r="AY206" s="14" t="s">
        <v>141</v>
      </c>
      <c r="BE206" s="164">
        <f t="shared" si="34"/>
        <v>0</v>
      </c>
      <c r="BF206" s="164">
        <f t="shared" si="35"/>
        <v>0</v>
      </c>
      <c r="BG206" s="164">
        <f t="shared" si="36"/>
        <v>0</v>
      </c>
      <c r="BH206" s="164">
        <f t="shared" si="37"/>
        <v>0</v>
      </c>
      <c r="BI206" s="164">
        <f t="shared" si="38"/>
        <v>0</v>
      </c>
      <c r="BJ206" s="14" t="s">
        <v>84</v>
      </c>
      <c r="BK206" s="164">
        <f t="shared" si="39"/>
        <v>0</v>
      </c>
      <c r="BL206" s="14" t="s">
        <v>205</v>
      </c>
      <c r="BM206" s="163" t="s">
        <v>2077</v>
      </c>
    </row>
    <row r="207" spans="1:65" s="2" customFormat="1" ht="21.75" customHeight="1">
      <c r="A207" s="29"/>
      <c r="B207" s="150"/>
      <c r="C207" s="167" t="s">
        <v>449</v>
      </c>
      <c r="D207" s="167" t="s">
        <v>301</v>
      </c>
      <c r="E207" s="168" t="s">
        <v>2078</v>
      </c>
      <c r="F207" s="169" t="s">
        <v>2079</v>
      </c>
      <c r="G207" s="170" t="s">
        <v>157</v>
      </c>
      <c r="H207" s="171">
        <v>178</v>
      </c>
      <c r="I207" s="172"/>
      <c r="J207" s="173">
        <f t="shared" si="30"/>
        <v>0</v>
      </c>
      <c r="K207" s="174"/>
      <c r="L207" s="175"/>
      <c r="M207" s="176" t="s">
        <v>1</v>
      </c>
      <c r="N207" s="177" t="s">
        <v>37</v>
      </c>
      <c r="O207" s="58"/>
      <c r="P207" s="161">
        <f t="shared" si="31"/>
        <v>0</v>
      </c>
      <c r="Q207" s="161">
        <v>0</v>
      </c>
      <c r="R207" s="161">
        <f t="shared" si="32"/>
        <v>0</v>
      </c>
      <c r="S207" s="161">
        <v>0</v>
      </c>
      <c r="T207" s="162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3" t="s">
        <v>268</v>
      </c>
      <c r="AT207" s="163" t="s">
        <v>301</v>
      </c>
      <c r="AU207" s="163" t="s">
        <v>84</v>
      </c>
      <c r="AY207" s="14" t="s">
        <v>141</v>
      </c>
      <c r="BE207" s="164">
        <f t="shared" si="34"/>
        <v>0</v>
      </c>
      <c r="BF207" s="164">
        <f t="shared" si="35"/>
        <v>0</v>
      </c>
      <c r="BG207" s="164">
        <f t="shared" si="36"/>
        <v>0</v>
      </c>
      <c r="BH207" s="164">
        <f t="shared" si="37"/>
        <v>0</v>
      </c>
      <c r="BI207" s="164">
        <f t="shared" si="38"/>
        <v>0</v>
      </c>
      <c r="BJ207" s="14" t="s">
        <v>84</v>
      </c>
      <c r="BK207" s="164">
        <f t="shared" si="39"/>
        <v>0</v>
      </c>
      <c r="BL207" s="14" t="s">
        <v>205</v>
      </c>
      <c r="BM207" s="163" t="s">
        <v>2080</v>
      </c>
    </row>
    <row r="208" spans="1:65" s="2" customFormat="1" ht="24.2" customHeight="1">
      <c r="A208" s="29"/>
      <c r="B208" s="150"/>
      <c r="C208" s="167" t="s">
        <v>453</v>
      </c>
      <c r="D208" s="167" t="s">
        <v>301</v>
      </c>
      <c r="E208" s="168" t="s">
        <v>2081</v>
      </c>
      <c r="F208" s="169" t="s">
        <v>2082</v>
      </c>
      <c r="G208" s="170" t="s">
        <v>157</v>
      </c>
      <c r="H208" s="171">
        <v>6</v>
      </c>
      <c r="I208" s="172"/>
      <c r="J208" s="173">
        <f t="shared" si="30"/>
        <v>0</v>
      </c>
      <c r="K208" s="174"/>
      <c r="L208" s="175"/>
      <c r="M208" s="176" t="s">
        <v>1</v>
      </c>
      <c r="N208" s="177" t="s">
        <v>37</v>
      </c>
      <c r="O208" s="58"/>
      <c r="P208" s="161">
        <f t="shared" si="31"/>
        <v>0</v>
      </c>
      <c r="Q208" s="161">
        <v>0</v>
      </c>
      <c r="R208" s="161">
        <f t="shared" si="32"/>
        <v>0</v>
      </c>
      <c r="S208" s="161">
        <v>0</v>
      </c>
      <c r="T208" s="162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268</v>
      </c>
      <c r="AT208" s="163" t="s">
        <v>301</v>
      </c>
      <c r="AU208" s="163" t="s">
        <v>84</v>
      </c>
      <c r="AY208" s="14" t="s">
        <v>141</v>
      </c>
      <c r="BE208" s="164">
        <f t="shared" si="34"/>
        <v>0</v>
      </c>
      <c r="BF208" s="164">
        <f t="shared" si="35"/>
        <v>0</v>
      </c>
      <c r="BG208" s="164">
        <f t="shared" si="36"/>
        <v>0</v>
      </c>
      <c r="BH208" s="164">
        <f t="shared" si="37"/>
        <v>0</v>
      </c>
      <c r="BI208" s="164">
        <f t="shared" si="38"/>
        <v>0</v>
      </c>
      <c r="BJ208" s="14" t="s">
        <v>84</v>
      </c>
      <c r="BK208" s="164">
        <f t="shared" si="39"/>
        <v>0</v>
      </c>
      <c r="BL208" s="14" t="s">
        <v>205</v>
      </c>
      <c r="BM208" s="163" t="s">
        <v>2083</v>
      </c>
    </row>
    <row r="209" spans="1:65" s="2" customFormat="1" ht="24.2" customHeight="1">
      <c r="A209" s="29"/>
      <c r="B209" s="150"/>
      <c r="C209" s="167" t="s">
        <v>457</v>
      </c>
      <c r="D209" s="167" t="s">
        <v>301</v>
      </c>
      <c r="E209" s="168" t="s">
        <v>2084</v>
      </c>
      <c r="F209" s="169" t="s">
        <v>2085</v>
      </c>
      <c r="G209" s="170" t="s">
        <v>157</v>
      </c>
      <c r="H209" s="171">
        <v>184</v>
      </c>
      <c r="I209" s="172"/>
      <c r="J209" s="173">
        <f t="shared" si="30"/>
        <v>0</v>
      </c>
      <c r="K209" s="174"/>
      <c r="L209" s="175"/>
      <c r="M209" s="176" t="s">
        <v>1</v>
      </c>
      <c r="N209" s="177" t="s">
        <v>37</v>
      </c>
      <c r="O209" s="58"/>
      <c r="P209" s="161">
        <f t="shared" si="31"/>
        <v>0</v>
      </c>
      <c r="Q209" s="161">
        <v>0</v>
      </c>
      <c r="R209" s="161">
        <f t="shared" si="32"/>
        <v>0</v>
      </c>
      <c r="S209" s="161">
        <v>0</v>
      </c>
      <c r="T209" s="162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268</v>
      </c>
      <c r="AT209" s="163" t="s">
        <v>301</v>
      </c>
      <c r="AU209" s="163" t="s">
        <v>84</v>
      </c>
      <c r="AY209" s="14" t="s">
        <v>141</v>
      </c>
      <c r="BE209" s="164">
        <f t="shared" si="34"/>
        <v>0</v>
      </c>
      <c r="BF209" s="164">
        <f t="shared" si="35"/>
        <v>0</v>
      </c>
      <c r="BG209" s="164">
        <f t="shared" si="36"/>
        <v>0</v>
      </c>
      <c r="BH209" s="164">
        <f t="shared" si="37"/>
        <v>0</v>
      </c>
      <c r="BI209" s="164">
        <f t="shared" si="38"/>
        <v>0</v>
      </c>
      <c r="BJ209" s="14" t="s">
        <v>84</v>
      </c>
      <c r="BK209" s="164">
        <f t="shared" si="39"/>
        <v>0</v>
      </c>
      <c r="BL209" s="14" t="s">
        <v>205</v>
      </c>
      <c r="BM209" s="163" t="s">
        <v>2086</v>
      </c>
    </row>
    <row r="210" spans="1:65" s="2" customFormat="1" ht="21.75" customHeight="1">
      <c r="A210" s="29"/>
      <c r="B210" s="150"/>
      <c r="C210" s="167" t="s">
        <v>461</v>
      </c>
      <c r="D210" s="167" t="s">
        <v>301</v>
      </c>
      <c r="E210" s="168" t="s">
        <v>2087</v>
      </c>
      <c r="F210" s="169" t="s">
        <v>2088</v>
      </c>
      <c r="G210" s="170" t="s">
        <v>157</v>
      </c>
      <c r="H210" s="171">
        <v>184</v>
      </c>
      <c r="I210" s="172"/>
      <c r="J210" s="173">
        <f t="shared" si="30"/>
        <v>0</v>
      </c>
      <c r="K210" s="174"/>
      <c r="L210" s="175"/>
      <c r="M210" s="176" t="s">
        <v>1</v>
      </c>
      <c r="N210" s="177" t="s">
        <v>37</v>
      </c>
      <c r="O210" s="58"/>
      <c r="P210" s="161">
        <f t="shared" si="31"/>
        <v>0</v>
      </c>
      <c r="Q210" s="161">
        <v>0</v>
      </c>
      <c r="R210" s="161">
        <f t="shared" si="32"/>
        <v>0</v>
      </c>
      <c r="S210" s="161">
        <v>0</v>
      </c>
      <c r="T210" s="162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268</v>
      </c>
      <c r="AT210" s="163" t="s">
        <v>301</v>
      </c>
      <c r="AU210" s="163" t="s">
        <v>84</v>
      </c>
      <c r="AY210" s="14" t="s">
        <v>141</v>
      </c>
      <c r="BE210" s="164">
        <f t="shared" si="34"/>
        <v>0</v>
      </c>
      <c r="BF210" s="164">
        <f t="shared" si="35"/>
        <v>0</v>
      </c>
      <c r="BG210" s="164">
        <f t="shared" si="36"/>
        <v>0</v>
      </c>
      <c r="BH210" s="164">
        <f t="shared" si="37"/>
        <v>0</v>
      </c>
      <c r="BI210" s="164">
        <f t="shared" si="38"/>
        <v>0</v>
      </c>
      <c r="BJ210" s="14" t="s">
        <v>84</v>
      </c>
      <c r="BK210" s="164">
        <f t="shared" si="39"/>
        <v>0</v>
      </c>
      <c r="BL210" s="14" t="s">
        <v>205</v>
      </c>
      <c r="BM210" s="163" t="s">
        <v>2089</v>
      </c>
    </row>
    <row r="211" spans="1:65" s="2" customFormat="1" ht="16.5" customHeight="1">
      <c r="A211" s="29"/>
      <c r="B211" s="150"/>
      <c r="C211" s="167" t="s">
        <v>465</v>
      </c>
      <c r="D211" s="167" t="s">
        <v>301</v>
      </c>
      <c r="E211" s="168" t="s">
        <v>2090</v>
      </c>
      <c r="F211" s="169" t="s">
        <v>2091</v>
      </c>
      <c r="G211" s="170" t="s">
        <v>157</v>
      </c>
      <c r="H211" s="171">
        <v>2</v>
      </c>
      <c r="I211" s="172"/>
      <c r="J211" s="173">
        <f t="shared" si="30"/>
        <v>0</v>
      </c>
      <c r="K211" s="174"/>
      <c r="L211" s="175"/>
      <c r="M211" s="176" t="s">
        <v>1</v>
      </c>
      <c r="N211" s="177" t="s">
        <v>37</v>
      </c>
      <c r="O211" s="58"/>
      <c r="P211" s="161">
        <f t="shared" si="31"/>
        <v>0</v>
      </c>
      <c r="Q211" s="161">
        <v>0</v>
      </c>
      <c r="R211" s="161">
        <f t="shared" si="32"/>
        <v>0</v>
      </c>
      <c r="S211" s="161">
        <v>0</v>
      </c>
      <c r="T211" s="162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3" t="s">
        <v>268</v>
      </c>
      <c r="AT211" s="163" t="s">
        <v>301</v>
      </c>
      <c r="AU211" s="163" t="s">
        <v>84</v>
      </c>
      <c r="AY211" s="14" t="s">
        <v>141</v>
      </c>
      <c r="BE211" s="164">
        <f t="shared" si="34"/>
        <v>0</v>
      </c>
      <c r="BF211" s="164">
        <f t="shared" si="35"/>
        <v>0</v>
      </c>
      <c r="BG211" s="164">
        <f t="shared" si="36"/>
        <v>0</v>
      </c>
      <c r="BH211" s="164">
        <f t="shared" si="37"/>
        <v>0</v>
      </c>
      <c r="BI211" s="164">
        <f t="shared" si="38"/>
        <v>0</v>
      </c>
      <c r="BJ211" s="14" t="s">
        <v>84</v>
      </c>
      <c r="BK211" s="164">
        <f t="shared" si="39"/>
        <v>0</v>
      </c>
      <c r="BL211" s="14" t="s">
        <v>205</v>
      </c>
      <c r="BM211" s="163" t="s">
        <v>2092</v>
      </c>
    </row>
    <row r="212" spans="1:65" s="2" customFormat="1" ht="24.2" customHeight="1">
      <c r="A212" s="29"/>
      <c r="B212" s="150"/>
      <c r="C212" s="151" t="s">
        <v>469</v>
      </c>
      <c r="D212" s="151" t="s">
        <v>142</v>
      </c>
      <c r="E212" s="152" t="s">
        <v>1125</v>
      </c>
      <c r="F212" s="153" t="s">
        <v>1126</v>
      </c>
      <c r="G212" s="154" t="s">
        <v>157</v>
      </c>
      <c r="H212" s="155">
        <v>12</v>
      </c>
      <c r="I212" s="156"/>
      <c r="J212" s="157">
        <f t="shared" si="30"/>
        <v>0</v>
      </c>
      <c r="K212" s="158"/>
      <c r="L212" s="30"/>
      <c r="M212" s="159" t="s">
        <v>1</v>
      </c>
      <c r="N212" s="160" t="s">
        <v>37</v>
      </c>
      <c r="O212" s="58"/>
      <c r="P212" s="161">
        <f t="shared" si="31"/>
        <v>0</v>
      </c>
      <c r="Q212" s="161">
        <v>0</v>
      </c>
      <c r="R212" s="161">
        <f t="shared" si="32"/>
        <v>0</v>
      </c>
      <c r="S212" s="161">
        <v>0</v>
      </c>
      <c r="T212" s="162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3" t="s">
        <v>205</v>
      </c>
      <c r="AT212" s="163" t="s">
        <v>142</v>
      </c>
      <c r="AU212" s="163" t="s">
        <v>84</v>
      </c>
      <c r="AY212" s="14" t="s">
        <v>141</v>
      </c>
      <c r="BE212" s="164">
        <f t="shared" si="34"/>
        <v>0</v>
      </c>
      <c r="BF212" s="164">
        <f t="shared" si="35"/>
        <v>0</v>
      </c>
      <c r="BG212" s="164">
        <f t="shared" si="36"/>
        <v>0</v>
      </c>
      <c r="BH212" s="164">
        <f t="shared" si="37"/>
        <v>0</v>
      </c>
      <c r="BI212" s="164">
        <f t="shared" si="38"/>
        <v>0</v>
      </c>
      <c r="BJ212" s="14" t="s">
        <v>84</v>
      </c>
      <c r="BK212" s="164">
        <f t="shared" si="39"/>
        <v>0</v>
      </c>
      <c r="BL212" s="14" t="s">
        <v>205</v>
      </c>
      <c r="BM212" s="163" t="s">
        <v>2093</v>
      </c>
    </row>
    <row r="213" spans="1:65" s="2" customFormat="1" ht="21.75" customHeight="1">
      <c r="A213" s="29"/>
      <c r="B213" s="150"/>
      <c r="C213" s="151" t="s">
        <v>476</v>
      </c>
      <c r="D213" s="151" t="s">
        <v>142</v>
      </c>
      <c r="E213" s="152" t="s">
        <v>1133</v>
      </c>
      <c r="F213" s="153" t="s">
        <v>1134</v>
      </c>
      <c r="G213" s="154" t="s">
        <v>472</v>
      </c>
      <c r="H213" s="178"/>
      <c r="I213" s="156"/>
      <c r="J213" s="157">
        <f t="shared" si="30"/>
        <v>0</v>
      </c>
      <c r="K213" s="158"/>
      <c r="L213" s="30"/>
      <c r="M213" s="159" t="s">
        <v>1</v>
      </c>
      <c r="N213" s="160" t="s">
        <v>37</v>
      </c>
      <c r="O213" s="58"/>
      <c r="P213" s="161">
        <f t="shared" si="31"/>
        <v>0</v>
      </c>
      <c r="Q213" s="161">
        <v>0</v>
      </c>
      <c r="R213" s="161">
        <f t="shared" si="32"/>
        <v>0</v>
      </c>
      <c r="S213" s="161">
        <v>0</v>
      </c>
      <c r="T213" s="162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205</v>
      </c>
      <c r="AT213" s="163" t="s">
        <v>142</v>
      </c>
      <c r="AU213" s="163" t="s">
        <v>84</v>
      </c>
      <c r="AY213" s="14" t="s">
        <v>141</v>
      </c>
      <c r="BE213" s="164">
        <f t="shared" si="34"/>
        <v>0</v>
      </c>
      <c r="BF213" s="164">
        <f t="shared" si="35"/>
        <v>0</v>
      </c>
      <c r="BG213" s="164">
        <f t="shared" si="36"/>
        <v>0</v>
      </c>
      <c r="BH213" s="164">
        <f t="shared" si="37"/>
        <v>0</v>
      </c>
      <c r="BI213" s="164">
        <f t="shared" si="38"/>
        <v>0</v>
      </c>
      <c r="BJ213" s="14" t="s">
        <v>84</v>
      </c>
      <c r="BK213" s="164">
        <f t="shared" si="39"/>
        <v>0</v>
      </c>
      <c r="BL213" s="14" t="s">
        <v>205</v>
      </c>
      <c r="BM213" s="163" t="s">
        <v>2094</v>
      </c>
    </row>
    <row r="214" spans="1:65" s="12" customFormat="1" ht="22.9" customHeight="1">
      <c r="B214" s="139"/>
      <c r="D214" s="140" t="s">
        <v>70</v>
      </c>
      <c r="E214" s="165" t="s">
        <v>2095</v>
      </c>
      <c r="F214" s="165" t="s">
        <v>2096</v>
      </c>
      <c r="I214" s="142"/>
      <c r="J214" s="166">
        <f>BK214</f>
        <v>0</v>
      </c>
      <c r="L214" s="139"/>
      <c r="M214" s="144"/>
      <c r="N214" s="145"/>
      <c r="O214" s="145"/>
      <c r="P214" s="146">
        <f>SUM(P215:P250)</f>
        <v>0</v>
      </c>
      <c r="Q214" s="145"/>
      <c r="R214" s="146">
        <f>SUM(R215:R250)</f>
        <v>0</v>
      </c>
      <c r="S214" s="145"/>
      <c r="T214" s="147">
        <f>SUM(T215:T250)</f>
        <v>0</v>
      </c>
      <c r="AR214" s="140" t="s">
        <v>84</v>
      </c>
      <c r="AT214" s="148" t="s">
        <v>70</v>
      </c>
      <c r="AU214" s="148" t="s">
        <v>78</v>
      </c>
      <c r="AY214" s="140" t="s">
        <v>141</v>
      </c>
      <c r="BK214" s="149">
        <f>SUM(BK215:BK250)</f>
        <v>0</v>
      </c>
    </row>
    <row r="215" spans="1:65" s="2" customFormat="1" ht="24.2" customHeight="1">
      <c r="A215" s="29"/>
      <c r="B215" s="150"/>
      <c r="C215" s="151" t="s">
        <v>480</v>
      </c>
      <c r="D215" s="151" t="s">
        <v>142</v>
      </c>
      <c r="E215" s="152" t="s">
        <v>2097</v>
      </c>
      <c r="F215" s="153" t="s">
        <v>2098</v>
      </c>
      <c r="G215" s="154" t="s">
        <v>157</v>
      </c>
      <c r="H215" s="155">
        <v>155</v>
      </c>
      <c r="I215" s="156"/>
      <c r="J215" s="157">
        <f t="shared" ref="J215:J250" si="40">ROUND(I215*H215,2)</f>
        <v>0</v>
      </c>
      <c r="K215" s="158"/>
      <c r="L215" s="30"/>
      <c r="M215" s="159" t="s">
        <v>1</v>
      </c>
      <c r="N215" s="160" t="s">
        <v>37</v>
      </c>
      <c r="O215" s="58"/>
      <c r="P215" s="161">
        <f t="shared" ref="P215:P250" si="41">O215*H215</f>
        <v>0</v>
      </c>
      <c r="Q215" s="161">
        <v>0</v>
      </c>
      <c r="R215" s="161">
        <f t="shared" ref="R215:R250" si="42">Q215*H215</f>
        <v>0</v>
      </c>
      <c r="S215" s="161">
        <v>0</v>
      </c>
      <c r="T215" s="162">
        <f t="shared" ref="T215:T250" si="43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3" t="s">
        <v>205</v>
      </c>
      <c r="AT215" s="163" t="s">
        <v>142</v>
      </c>
      <c r="AU215" s="163" t="s">
        <v>84</v>
      </c>
      <c r="AY215" s="14" t="s">
        <v>141</v>
      </c>
      <c r="BE215" s="164">
        <f t="shared" ref="BE215:BE250" si="44">IF(N215="základná",J215,0)</f>
        <v>0</v>
      </c>
      <c r="BF215" s="164">
        <f t="shared" ref="BF215:BF250" si="45">IF(N215="znížená",J215,0)</f>
        <v>0</v>
      </c>
      <c r="BG215" s="164">
        <f t="shared" ref="BG215:BG250" si="46">IF(N215="zákl. prenesená",J215,0)</f>
        <v>0</v>
      </c>
      <c r="BH215" s="164">
        <f t="shared" ref="BH215:BH250" si="47">IF(N215="zníž. prenesená",J215,0)</f>
        <v>0</v>
      </c>
      <c r="BI215" s="164">
        <f t="shared" ref="BI215:BI250" si="48">IF(N215="nulová",J215,0)</f>
        <v>0</v>
      </c>
      <c r="BJ215" s="14" t="s">
        <v>84</v>
      </c>
      <c r="BK215" s="164">
        <f t="shared" ref="BK215:BK250" si="49">ROUND(I215*H215,2)</f>
        <v>0</v>
      </c>
      <c r="BL215" s="14" t="s">
        <v>205</v>
      </c>
      <c r="BM215" s="163" t="s">
        <v>2099</v>
      </c>
    </row>
    <row r="216" spans="1:65" s="2" customFormat="1" ht="24.2" customHeight="1">
      <c r="A216" s="29"/>
      <c r="B216" s="150"/>
      <c r="C216" s="151" t="s">
        <v>485</v>
      </c>
      <c r="D216" s="151" t="s">
        <v>142</v>
      </c>
      <c r="E216" s="152" t="s">
        <v>2100</v>
      </c>
      <c r="F216" s="153" t="s">
        <v>2101</v>
      </c>
      <c r="G216" s="154" t="s">
        <v>157</v>
      </c>
      <c r="H216" s="155">
        <v>29</v>
      </c>
      <c r="I216" s="156"/>
      <c r="J216" s="157">
        <f t="shared" si="40"/>
        <v>0</v>
      </c>
      <c r="K216" s="158"/>
      <c r="L216" s="30"/>
      <c r="M216" s="159" t="s">
        <v>1</v>
      </c>
      <c r="N216" s="160" t="s">
        <v>37</v>
      </c>
      <c r="O216" s="58"/>
      <c r="P216" s="161">
        <f t="shared" si="41"/>
        <v>0</v>
      </c>
      <c r="Q216" s="161">
        <v>0</v>
      </c>
      <c r="R216" s="161">
        <f t="shared" si="42"/>
        <v>0</v>
      </c>
      <c r="S216" s="161">
        <v>0</v>
      </c>
      <c r="T216" s="162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3" t="s">
        <v>205</v>
      </c>
      <c r="AT216" s="163" t="s">
        <v>142</v>
      </c>
      <c r="AU216" s="163" t="s">
        <v>84</v>
      </c>
      <c r="AY216" s="14" t="s">
        <v>141</v>
      </c>
      <c r="BE216" s="164">
        <f t="shared" si="44"/>
        <v>0</v>
      </c>
      <c r="BF216" s="164">
        <f t="shared" si="45"/>
        <v>0</v>
      </c>
      <c r="BG216" s="164">
        <f t="shared" si="46"/>
        <v>0</v>
      </c>
      <c r="BH216" s="164">
        <f t="shared" si="47"/>
        <v>0</v>
      </c>
      <c r="BI216" s="164">
        <f t="shared" si="48"/>
        <v>0</v>
      </c>
      <c r="BJ216" s="14" t="s">
        <v>84</v>
      </c>
      <c r="BK216" s="164">
        <f t="shared" si="49"/>
        <v>0</v>
      </c>
      <c r="BL216" s="14" t="s">
        <v>205</v>
      </c>
      <c r="BM216" s="163" t="s">
        <v>2102</v>
      </c>
    </row>
    <row r="217" spans="1:65" s="2" customFormat="1" ht="24.2" customHeight="1">
      <c r="A217" s="29"/>
      <c r="B217" s="150"/>
      <c r="C217" s="151" t="s">
        <v>489</v>
      </c>
      <c r="D217" s="151" t="s">
        <v>142</v>
      </c>
      <c r="E217" s="152" t="s">
        <v>2103</v>
      </c>
      <c r="F217" s="153" t="s">
        <v>2104</v>
      </c>
      <c r="G217" s="154" t="s">
        <v>157</v>
      </c>
      <c r="H217" s="155">
        <v>8</v>
      </c>
      <c r="I217" s="156"/>
      <c r="J217" s="157">
        <f t="shared" si="40"/>
        <v>0</v>
      </c>
      <c r="K217" s="158"/>
      <c r="L217" s="30"/>
      <c r="M217" s="159" t="s">
        <v>1</v>
      </c>
      <c r="N217" s="160" t="s">
        <v>37</v>
      </c>
      <c r="O217" s="58"/>
      <c r="P217" s="161">
        <f t="shared" si="41"/>
        <v>0</v>
      </c>
      <c r="Q217" s="161">
        <v>0</v>
      </c>
      <c r="R217" s="161">
        <f t="shared" si="42"/>
        <v>0</v>
      </c>
      <c r="S217" s="161">
        <v>0</v>
      </c>
      <c r="T217" s="162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3" t="s">
        <v>205</v>
      </c>
      <c r="AT217" s="163" t="s">
        <v>142</v>
      </c>
      <c r="AU217" s="163" t="s">
        <v>84</v>
      </c>
      <c r="AY217" s="14" t="s">
        <v>141</v>
      </c>
      <c r="BE217" s="164">
        <f t="shared" si="44"/>
        <v>0</v>
      </c>
      <c r="BF217" s="164">
        <f t="shared" si="45"/>
        <v>0</v>
      </c>
      <c r="BG217" s="164">
        <f t="shared" si="46"/>
        <v>0</v>
      </c>
      <c r="BH217" s="164">
        <f t="shared" si="47"/>
        <v>0</v>
      </c>
      <c r="BI217" s="164">
        <f t="shared" si="48"/>
        <v>0</v>
      </c>
      <c r="BJ217" s="14" t="s">
        <v>84</v>
      </c>
      <c r="BK217" s="164">
        <f t="shared" si="49"/>
        <v>0</v>
      </c>
      <c r="BL217" s="14" t="s">
        <v>205</v>
      </c>
      <c r="BM217" s="163" t="s">
        <v>2105</v>
      </c>
    </row>
    <row r="218" spans="1:65" s="2" customFormat="1" ht="24.2" customHeight="1">
      <c r="A218" s="29"/>
      <c r="B218" s="150"/>
      <c r="C218" s="151" t="s">
        <v>493</v>
      </c>
      <c r="D218" s="151" t="s">
        <v>142</v>
      </c>
      <c r="E218" s="152" t="s">
        <v>2106</v>
      </c>
      <c r="F218" s="153" t="s">
        <v>2107</v>
      </c>
      <c r="G218" s="154" t="s">
        <v>157</v>
      </c>
      <c r="H218" s="155">
        <v>119</v>
      </c>
      <c r="I218" s="156"/>
      <c r="J218" s="157">
        <f t="shared" si="40"/>
        <v>0</v>
      </c>
      <c r="K218" s="158"/>
      <c r="L218" s="30"/>
      <c r="M218" s="159" t="s">
        <v>1</v>
      </c>
      <c r="N218" s="160" t="s">
        <v>37</v>
      </c>
      <c r="O218" s="58"/>
      <c r="P218" s="161">
        <f t="shared" si="41"/>
        <v>0</v>
      </c>
      <c r="Q218" s="161">
        <v>0</v>
      </c>
      <c r="R218" s="161">
        <f t="shared" si="42"/>
        <v>0</v>
      </c>
      <c r="S218" s="161">
        <v>0</v>
      </c>
      <c r="T218" s="162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3" t="s">
        <v>205</v>
      </c>
      <c r="AT218" s="163" t="s">
        <v>142</v>
      </c>
      <c r="AU218" s="163" t="s">
        <v>84</v>
      </c>
      <c r="AY218" s="14" t="s">
        <v>141</v>
      </c>
      <c r="BE218" s="164">
        <f t="shared" si="44"/>
        <v>0</v>
      </c>
      <c r="BF218" s="164">
        <f t="shared" si="45"/>
        <v>0</v>
      </c>
      <c r="BG218" s="164">
        <f t="shared" si="46"/>
        <v>0</v>
      </c>
      <c r="BH218" s="164">
        <f t="shared" si="47"/>
        <v>0</v>
      </c>
      <c r="BI218" s="164">
        <f t="shared" si="48"/>
        <v>0</v>
      </c>
      <c r="BJ218" s="14" t="s">
        <v>84</v>
      </c>
      <c r="BK218" s="164">
        <f t="shared" si="49"/>
        <v>0</v>
      </c>
      <c r="BL218" s="14" t="s">
        <v>205</v>
      </c>
      <c r="BM218" s="163" t="s">
        <v>2108</v>
      </c>
    </row>
    <row r="219" spans="1:65" s="2" customFormat="1" ht="24.2" customHeight="1">
      <c r="A219" s="29"/>
      <c r="B219" s="150"/>
      <c r="C219" s="151" t="s">
        <v>497</v>
      </c>
      <c r="D219" s="151" t="s">
        <v>142</v>
      </c>
      <c r="E219" s="152" t="s">
        <v>2109</v>
      </c>
      <c r="F219" s="153" t="s">
        <v>2110</v>
      </c>
      <c r="G219" s="154" t="s">
        <v>157</v>
      </c>
      <c r="H219" s="155">
        <v>23</v>
      </c>
      <c r="I219" s="156"/>
      <c r="J219" s="157">
        <f t="shared" si="40"/>
        <v>0</v>
      </c>
      <c r="K219" s="158"/>
      <c r="L219" s="30"/>
      <c r="M219" s="159" t="s">
        <v>1</v>
      </c>
      <c r="N219" s="160" t="s">
        <v>37</v>
      </c>
      <c r="O219" s="58"/>
      <c r="P219" s="161">
        <f t="shared" si="41"/>
        <v>0</v>
      </c>
      <c r="Q219" s="161">
        <v>0</v>
      </c>
      <c r="R219" s="161">
        <f t="shared" si="42"/>
        <v>0</v>
      </c>
      <c r="S219" s="161">
        <v>0</v>
      </c>
      <c r="T219" s="162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3" t="s">
        <v>205</v>
      </c>
      <c r="AT219" s="163" t="s">
        <v>142</v>
      </c>
      <c r="AU219" s="163" t="s">
        <v>84</v>
      </c>
      <c r="AY219" s="14" t="s">
        <v>141</v>
      </c>
      <c r="BE219" s="164">
        <f t="shared" si="44"/>
        <v>0</v>
      </c>
      <c r="BF219" s="164">
        <f t="shared" si="45"/>
        <v>0</v>
      </c>
      <c r="BG219" s="164">
        <f t="shared" si="46"/>
        <v>0</v>
      </c>
      <c r="BH219" s="164">
        <f t="shared" si="47"/>
        <v>0</v>
      </c>
      <c r="BI219" s="164">
        <f t="shared" si="48"/>
        <v>0</v>
      </c>
      <c r="BJ219" s="14" t="s">
        <v>84</v>
      </c>
      <c r="BK219" s="164">
        <f t="shared" si="49"/>
        <v>0</v>
      </c>
      <c r="BL219" s="14" t="s">
        <v>205</v>
      </c>
      <c r="BM219" s="163" t="s">
        <v>2111</v>
      </c>
    </row>
    <row r="220" spans="1:65" s="2" customFormat="1" ht="24.2" customHeight="1">
      <c r="A220" s="29"/>
      <c r="B220" s="150"/>
      <c r="C220" s="151" t="s">
        <v>501</v>
      </c>
      <c r="D220" s="151" t="s">
        <v>142</v>
      </c>
      <c r="E220" s="152" t="s">
        <v>2112</v>
      </c>
      <c r="F220" s="153" t="s">
        <v>2113</v>
      </c>
      <c r="G220" s="154" t="s">
        <v>157</v>
      </c>
      <c r="H220" s="155">
        <v>6</v>
      </c>
      <c r="I220" s="156"/>
      <c r="J220" s="157">
        <f t="shared" si="40"/>
        <v>0</v>
      </c>
      <c r="K220" s="158"/>
      <c r="L220" s="30"/>
      <c r="M220" s="159" t="s">
        <v>1</v>
      </c>
      <c r="N220" s="160" t="s">
        <v>37</v>
      </c>
      <c r="O220" s="58"/>
      <c r="P220" s="161">
        <f t="shared" si="41"/>
        <v>0</v>
      </c>
      <c r="Q220" s="161">
        <v>0</v>
      </c>
      <c r="R220" s="161">
        <f t="shared" si="42"/>
        <v>0</v>
      </c>
      <c r="S220" s="161">
        <v>0</v>
      </c>
      <c r="T220" s="162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3" t="s">
        <v>205</v>
      </c>
      <c r="AT220" s="163" t="s">
        <v>142</v>
      </c>
      <c r="AU220" s="163" t="s">
        <v>84</v>
      </c>
      <c r="AY220" s="14" t="s">
        <v>141</v>
      </c>
      <c r="BE220" s="164">
        <f t="shared" si="44"/>
        <v>0</v>
      </c>
      <c r="BF220" s="164">
        <f t="shared" si="45"/>
        <v>0</v>
      </c>
      <c r="BG220" s="164">
        <f t="shared" si="46"/>
        <v>0</v>
      </c>
      <c r="BH220" s="164">
        <f t="shared" si="47"/>
        <v>0</v>
      </c>
      <c r="BI220" s="164">
        <f t="shared" si="48"/>
        <v>0</v>
      </c>
      <c r="BJ220" s="14" t="s">
        <v>84</v>
      </c>
      <c r="BK220" s="164">
        <f t="shared" si="49"/>
        <v>0</v>
      </c>
      <c r="BL220" s="14" t="s">
        <v>205</v>
      </c>
      <c r="BM220" s="163" t="s">
        <v>2114</v>
      </c>
    </row>
    <row r="221" spans="1:65" s="2" customFormat="1" ht="16.5" customHeight="1">
      <c r="A221" s="29"/>
      <c r="B221" s="150"/>
      <c r="C221" s="167" t="s">
        <v>505</v>
      </c>
      <c r="D221" s="167" t="s">
        <v>301</v>
      </c>
      <c r="E221" s="168" t="s">
        <v>2115</v>
      </c>
      <c r="F221" s="169" t="s">
        <v>2116</v>
      </c>
      <c r="G221" s="170" t="s">
        <v>157</v>
      </c>
      <c r="H221" s="171">
        <v>2</v>
      </c>
      <c r="I221" s="172"/>
      <c r="J221" s="173">
        <f t="shared" si="40"/>
        <v>0</v>
      </c>
      <c r="K221" s="174"/>
      <c r="L221" s="175"/>
      <c r="M221" s="176" t="s">
        <v>1</v>
      </c>
      <c r="N221" s="177" t="s">
        <v>37</v>
      </c>
      <c r="O221" s="58"/>
      <c r="P221" s="161">
        <f t="shared" si="41"/>
        <v>0</v>
      </c>
      <c r="Q221" s="161">
        <v>0</v>
      </c>
      <c r="R221" s="161">
        <f t="shared" si="42"/>
        <v>0</v>
      </c>
      <c r="S221" s="161">
        <v>0</v>
      </c>
      <c r="T221" s="162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3" t="s">
        <v>268</v>
      </c>
      <c r="AT221" s="163" t="s">
        <v>301</v>
      </c>
      <c r="AU221" s="163" t="s">
        <v>84</v>
      </c>
      <c r="AY221" s="14" t="s">
        <v>141</v>
      </c>
      <c r="BE221" s="164">
        <f t="shared" si="44"/>
        <v>0</v>
      </c>
      <c r="BF221" s="164">
        <f t="shared" si="45"/>
        <v>0</v>
      </c>
      <c r="BG221" s="164">
        <f t="shared" si="46"/>
        <v>0</v>
      </c>
      <c r="BH221" s="164">
        <f t="shared" si="47"/>
        <v>0</v>
      </c>
      <c r="BI221" s="164">
        <f t="shared" si="48"/>
        <v>0</v>
      </c>
      <c r="BJ221" s="14" t="s">
        <v>84</v>
      </c>
      <c r="BK221" s="164">
        <f t="shared" si="49"/>
        <v>0</v>
      </c>
      <c r="BL221" s="14" t="s">
        <v>205</v>
      </c>
      <c r="BM221" s="163" t="s">
        <v>2117</v>
      </c>
    </row>
    <row r="222" spans="1:65" s="2" customFormat="1" ht="16.5" customHeight="1">
      <c r="A222" s="29"/>
      <c r="B222" s="150"/>
      <c r="C222" s="167" t="s">
        <v>511</v>
      </c>
      <c r="D222" s="167" t="s">
        <v>301</v>
      </c>
      <c r="E222" s="168" t="s">
        <v>2118</v>
      </c>
      <c r="F222" s="169" t="s">
        <v>2119</v>
      </c>
      <c r="G222" s="170" t="s">
        <v>157</v>
      </c>
      <c r="H222" s="171">
        <v>6</v>
      </c>
      <c r="I222" s="172"/>
      <c r="J222" s="173">
        <f t="shared" si="40"/>
        <v>0</v>
      </c>
      <c r="K222" s="174"/>
      <c r="L222" s="175"/>
      <c r="M222" s="176" t="s">
        <v>1</v>
      </c>
      <c r="N222" s="177" t="s">
        <v>37</v>
      </c>
      <c r="O222" s="58"/>
      <c r="P222" s="161">
        <f t="shared" si="41"/>
        <v>0</v>
      </c>
      <c r="Q222" s="161">
        <v>0</v>
      </c>
      <c r="R222" s="161">
        <f t="shared" si="42"/>
        <v>0</v>
      </c>
      <c r="S222" s="161">
        <v>0</v>
      </c>
      <c r="T222" s="162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3" t="s">
        <v>268</v>
      </c>
      <c r="AT222" s="163" t="s">
        <v>301</v>
      </c>
      <c r="AU222" s="163" t="s">
        <v>84</v>
      </c>
      <c r="AY222" s="14" t="s">
        <v>141</v>
      </c>
      <c r="BE222" s="164">
        <f t="shared" si="44"/>
        <v>0</v>
      </c>
      <c r="BF222" s="164">
        <f t="shared" si="45"/>
        <v>0</v>
      </c>
      <c r="BG222" s="164">
        <f t="shared" si="46"/>
        <v>0</v>
      </c>
      <c r="BH222" s="164">
        <f t="shared" si="47"/>
        <v>0</v>
      </c>
      <c r="BI222" s="164">
        <f t="shared" si="48"/>
        <v>0</v>
      </c>
      <c r="BJ222" s="14" t="s">
        <v>84</v>
      </c>
      <c r="BK222" s="164">
        <f t="shared" si="49"/>
        <v>0</v>
      </c>
      <c r="BL222" s="14" t="s">
        <v>205</v>
      </c>
      <c r="BM222" s="163" t="s">
        <v>2120</v>
      </c>
    </row>
    <row r="223" spans="1:65" s="2" customFormat="1" ht="16.5" customHeight="1">
      <c r="A223" s="29"/>
      <c r="B223" s="150"/>
      <c r="C223" s="167" t="s">
        <v>515</v>
      </c>
      <c r="D223" s="167" t="s">
        <v>301</v>
      </c>
      <c r="E223" s="168" t="s">
        <v>2121</v>
      </c>
      <c r="F223" s="169" t="s">
        <v>2122</v>
      </c>
      <c r="G223" s="170" t="s">
        <v>157</v>
      </c>
      <c r="H223" s="171">
        <v>1</v>
      </c>
      <c r="I223" s="172"/>
      <c r="J223" s="173">
        <f t="shared" si="40"/>
        <v>0</v>
      </c>
      <c r="K223" s="174"/>
      <c r="L223" s="175"/>
      <c r="M223" s="176" t="s">
        <v>1</v>
      </c>
      <c r="N223" s="177" t="s">
        <v>37</v>
      </c>
      <c r="O223" s="58"/>
      <c r="P223" s="161">
        <f t="shared" si="41"/>
        <v>0</v>
      </c>
      <c r="Q223" s="161">
        <v>0</v>
      </c>
      <c r="R223" s="161">
        <f t="shared" si="42"/>
        <v>0</v>
      </c>
      <c r="S223" s="161">
        <v>0</v>
      </c>
      <c r="T223" s="162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3" t="s">
        <v>268</v>
      </c>
      <c r="AT223" s="163" t="s">
        <v>301</v>
      </c>
      <c r="AU223" s="163" t="s">
        <v>84</v>
      </c>
      <c r="AY223" s="14" t="s">
        <v>141</v>
      </c>
      <c r="BE223" s="164">
        <f t="shared" si="44"/>
        <v>0</v>
      </c>
      <c r="BF223" s="164">
        <f t="shared" si="45"/>
        <v>0</v>
      </c>
      <c r="BG223" s="164">
        <f t="shared" si="46"/>
        <v>0</v>
      </c>
      <c r="BH223" s="164">
        <f t="shared" si="47"/>
        <v>0</v>
      </c>
      <c r="BI223" s="164">
        <f t="shared" si="48"/>
        <v>0</v>
      </c>
      <c r="BJ223" s="14" t="s">
        <v>84</v>
      </c>
      <c r="BK223" s="164">
        <f t="shared" si="49"/>
        <v>0</v>
      </c>
      <c r="BL223" s="14" t="s">
        <v>205</v>
      </c>
      <c r="BM223" s="163" t="s">
        <v>2123</v>
      </c>
    </row>
    <row r="224" spans="1:65" s="2" customFormat="1" ht="16.5" customHeight="1">
      <c r="A224" s="29"/>
      <c r="B224" s="150"/>
      <c r="C224" s="167" t="s">
        <v>519</v>
      </c>
      <c r="D224" s="167" t="s">
        <v>301</v>
      </c>
      <c r="E224" s="168" t="s">
        <v>2124</v>
      </c>
      <c r="F224" s="169" t="s">
        <v>2125</v>
      </c>
      <c r="G224" s="170" t="s">
        <v>157</v>
      </c>
      <c r="H224" s="171">
        <v>23</v>
      </c>
      <c r="I224" s="172"/>
      <c r="J224" s="173">
        <f t="shared" si="40"/>
        <v>0</v>
      </c>
      <c r="K224" s="174"/>
      <c r="L224" s="175"/>
      <c r="M224" s="176" t="s">
        <v>1</v>
      </c>
      <c r="N224" s="177" t="s">
        <v>37</v>
      </c>
      <c r="O224" s="58"/>
      <c r="P224" s="161">
        <f t="shared" si="41"/>
        <v>0</v>
      </c>
      <c r="Q224" s="161">
        <v>0</v>
      </c>
      <c r="R224" s="161">
        <f t="shared" si="42"/>
        <v>0</v>
      </c>
      <c r="S224" s="161">
        <v>0</v>
      </c>
      <c r="T224" s="162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3" t="s">
        <v>268</v>
      </c>
      <c r="AT224" s="163" t="s">
        <v>301</v>
      </c>
      <c r="AU224" s="163" t="s">
        <v>84</v>
      </c>
      <c r="AY224" s="14" t="s">
        <v>141</v>
      </c>
      <c r="BE224" s="164">
        <f t="shared" si="44"/>
        <v>0</v>
      </c>
      <c r="BF224" s="164">
        <f t="shared" si="45"/>
        <v>0</v>
      </c>
      <c r="BG224" s="164">
        <f t="shared" si="46"/>
        <v>0</v>
      </c>
      <c r="BH224" s="164">
        <f t="shared" si="47"/>
        <v>0</v>
      </c>
      <c r="BI224" s="164">
        <f t="shared" si="48"/>
        <v>0</v>
      </c>
      <c r="BJ224" s="14" t="s">
        <v>84</v>
      </c>
      <c r="BK224" s="164">
        <f t="shared" si="49"/>
        <v>0</v>
      </c>
      <c r="BL224" s="14" t="s">
        <v>205</v>
      </c>
      <c r="BM224" s="163" t="s">
        <v>2126</v>
      </c>
    </row>
    <row r="225" spans="1:65" s="2" customFormat="1" ht="16.5" customHeight="1">
      <c r="A225" s="29"/>
      <c r="B225" s="150"/>
      <c r="C225" s="167" t="s">
        <v>523</v>
      </c>
      <c r="D225" s="167" t="s">
        <v>301</v>
      </c>
      <c r="E225" s="168" t="s">
        <v>2127</v>
      </c>
      <c r="F225" s="169" t="s">
        <v>2128</v>
      </c>
      <c r="G225" s="170" t="s">
        <v>157</v>
      </c>
      <c r="H225" s="171">
        <v>1</v>
      </c>
      <c r="I225" s="172"/>
      <c r="J225" s="173">
        <f t="shared" si="40"/>
        <v>0</v>
      </c>
      <c r="K225" s="174"/>
      <c r="L225" s="175"/>
      <c r="M225" s="176" t="s">
        <v>1</v>
      </c>
      <c r="N225" s="177" t="s">
        <v>37</v>
      </c>
      <c r="O225" s="58"/>
      <c r="P225" s="161">
        <f t="shared" si="41"/>
        <v>0</v>
      </c>
      <c r="Q225" s="161">
        <v>0</v>
      </c>
      <c r="R225" s="161">
        <f t="shared" si="42"/>
        <v>0</v>
      </c>
      <c r="S225" s="161">
        <v>0</v>
      </c>
      <c r="T225" s="162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3" t="s">
        <v>268</v>
      </c>
      <c r="AT225" s="163" t="s">
        <v>301</v>
      </c>
      <c r="AU225" s="163" t="s">
        <v>84</v>
      </c>
      <c r="AY225" s="14" t="s">
        <v>141</v>
      </c>
      <c r="BE225" s="164">
        <f t="shared" si="44"/>
        <v>0</v>
      </c>
      <c r="BF225" s="164">
        <f t="shared" si="45"/>
        <v>0</v>
      </c>
      <c r="BG225" s="164">
        <f t="shared" si="46"/>
        <v>0</v>
      </c>
      <c r="BH225" s="164">
        <f t="shared" si="47"/>
        <v>0</v>
      </c>
      <c r="BI225" s="164">
        <f t="shared" si="48"/>
        <v>0</v>
      </c>
      <c r="BJ225" s="14" t="s">
        <v>84</v>
      </c>
      <c r="BK225" s="164">
        <f t="shared" si="49"/>
        <v>0</v>
      </c>
      <c r="BL225" s="14" t="s">
        <v>205</v>
      </c>
      <c r="BM225" s="163" t="s">
        <v>2129</v>
      </c>
    </row>
    <row r="226" spans="1:65" s="2" customFormat="1" ht="16.5" customHeight="1">
      <c r="A226" s="29"/>
      <c r="B226" s="150"/>
      <c r="C226" s="167" t="s">
        <v>527</v>
      </c>
      <c r="D226" s="167" t="s">
        <v>301</v>
      </c>
      <c r="E226" s="168" t="s">
        <v>2130</v>
      </c>
      <c r="F226" s="169" t="s">
        <v>2131</v>
      </c>
      <c r="G226" s="170" t="s">
        <v>157</v>
      </c>
      <c r="H226" s="171">
        <v>2</v>
      </c>
      <c r="I226" s="172"/>
      <c r="J226" s="173">
        <f t="shared" si="40"/>
        <v>0</v>
      </c>
      <c r="K226" s="174"/>
      <c r="L226" s="175"/>
      <c r="M226" s="176" t="s">
        <v>1</v>
      </c>
      <c r="N226" s="177" t="s">
        <v>37</v>
      </c>
      <c r="O226" s="58"/>
      <c r="P226" s="161">
        <f t="shared" si="41"/>
        <v>0</v>
      </c>
      <c r="Q226" s="161">
        <v>0</v>
      </c>
      <c r="R226" s="161">
        <f t="shared" si="42"/>
        <v>0</v>
      </c>
      <c r="S226" s="161">
        <v>0</v>
      </c>
      <c r="T226" s="162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3" t="s">
        <v>268</v>
      </c>
      <c r="AT226" s="163" t="s">
        <v>301</v>
      </c>
      <c r="AU226" s="163" t="s">
        <v>84</v>
      </c>
      <c r="AY226" s="14" t="s">
        <v>141</v>
      </c>
      <c r="BE226" s="164">
        <f t="shared" si="44"/>
        <v>0</v>
      </c>
      <c r="BF226" s="164">
        <f t="shared" si="45"/>
        <v>0</v>
      </c>
      <c r="BG226" s="164">
        <f t="shared" si="46"/>
        <v>0</v>
      </c>
      <c r="BH226" s="164">
        <f t="shared" si="47"/>
        <v>0</v>
      </c>
      <c r="BI226" s="164">
        <f t="shared" si="48"/>
        <v>0</v>
      </c>
      <c r="BJ226" s="14" t="s">
        <v>84</v>
      </c>
      <c r="BK226" s="164">
        <f t="shared" si="49"/>
        <v>0</v>
      </c>
      <c r="BL226" s="14" t="s">
        <v>205</v>
      </c>
      <c r="BM226" s="163" t="s">
        <v>2132</v>
      </c>
    </row>
    <row r="227" spans="1:65" s="2" customFormat="1" ht="16.5" customHeight="1">
      <c r="A227" s="29"/>
      <c r="B227" s="150"/>
      <c r="C227" s="167" t="s">
        <v>533</v>
      </c>
      <c r="D227" s="167" t="s">
        <v>301</v>
      </c>
      <c r="E227" s="168" t="s">
        <v>2133</v>
      </c>
      <c r="F227" s="169" t="s">
        <v>2134</v>
      </c>
      <c r="G227" s="170" t="s">
        <v>157</v>
      </c>
      <c r="H227" s="171">
        <v>57</v>
      </c>
      <c r="I227" s="172"/>
      <c r="J227" s="173">
        <f t="shared" si="40"/>
        <v>0</v>
      </c>
      <c r="K227" s="174"/>
      <c r="L227" s="175"/>
      <c r="M227" s="176" t="s">
        <v>1</v>
      </c>
      <c r="N227" s="177" t="s">
        <v>37</v>
      </c>
      <c r="O227" s="58"/>
      <c r="P227" s="161">
        <f t="shared" si="41"/>
        <v>0</v>
      </c>
      <c r="Q227" s="161">
        <v>0</v>
      </c>
      <c r="R227" s="161">
        <f t="shared" si="42"/>
        <v>0</v>
      </c>
      <c r="S227" s="161">
        <v>0</v>
      </c>
      <c r="T227" s="162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3" t="s">
        <v>268</v>
      </c>
      <c r="AT227" s="163" t="s">
        <v>301</v>
      </c>
      <c r="AU227" s="163" t="s">
        <v>84</v>
      </c>
      <c r="AY227" s="14" t="s">
        <v>141</v>
      </c>
      <c r="BE227" s="164">
        <f t="shared" si="44"/>
        <v>0</v>
      </c>
      <c r="BF227" s="164">
        <f t="shared" si="45"/>
        <v>0</v>
      </c>
      <c r="BG227" s="164">
        <f t="shared" si="46"/>
        <v>0</v>
      </c>
      <c r="BH227" s="164">
        <f t="shared" si="47"/>
        <v>0</v>
      </c>
      <c r="BI227" s="164">
        <f t="shared" si="48"/>
        <v>0</v>
      </c>
      <c r="BJ227" s="14" t="s">
        <v>84</v>
      </c>
      <c r="BK227" s="164">
        <f t="shared" si="49"/>
        <v>0</v>
      </c>
      <c r="BL227" s="14" t="s">
        <v>205</v>
      </c>
      <c r="BM227" s="163" t="s">
        <v>2135</v>
      </c>
    </row>
    <row r="228" spans="1:65" s="2" customFormat="1" ht="16.5" customHeight="1">
      <c r="A228" s="29"/>
      <c r="B228" s="150"/>
      <c r="C228" s="167" t="s">
        <v>537</v>
      </c>
      <c r="D228" s="167" t="s">
        <v>301</v>
      </c>
      <c r="E228" s="168" t="s">
        <v>2136</v>
      </c>
      <c r="F228" s="169" t="s">
        <v>2137</v>
      </c>
      <c r="G228" s="170" t="s">
        <v>157</v>
      </c>
      <c r="H228" s="171">
        <v>35</v>
      </c>
      <c r="I228" s="172"/>
      <c r="J228" s="173">
        <f t="shared" si="40"/>
        <v>0</v>
      </c>
      <c r="K228" s="174"/>
      <c r="L228" s="175"/>
      <c r="M228" s="176" t="s">
        <v>1</v>
      </c>
      <c r="N228" s="177" t="s">
        <v>37</v>
      </c>
      <c r="O228" s="58"/>
      <c r="P228" s="161">
        <f t="shared" si="41"/>
        <v>0</v>
      </c>
      <c r="Q228" s="161">
        <v>0</v>
      </c>
      <c r="R228" s="161">
        <f t="shared" si="42"/>
        <v>0</v>
      </c>
      <c r="S228" s="161">
        <v>0</v>
      </c>
      <c r="T228" s="162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3" t="s">
        <v>268</v>
      </c>
      <c r="AT228" s="163" t="s">
        <v>301</v>
      </c>
      <c r="AU228" s="163" t="s">
        <v>84</v>
      </c>
      <c r="AY228" s="14" t="s">
        <v>141</v>
      </c>
      <c r="BE228" s="164">
        <f t="shared" si="44"/>
        <v>0</v>
      </c>
      <c r="BF228" s="164">
        <f t="shared" si="45"/>
        <v>0</v>
      </c>
      <c r="BG228" s="164">
        <f t="shared" si="46"/>
        <v>0</v>
      </c>
      <c r="BH228" s="164">
        <f t="shared" si="47"/>
        <v>0</v>
      </c>
      <c r="BI228" s="164">
        <f t="shared" si="48"/>
        <v>0</v>
      </c>
      <c r="BJ228" s="14" t="s">
        <v>84</v>
      </c>
      <c r="BK228" s="164">
        <f t="shared" si="49"/>
        <v>0</v>
      </c>
      <c r="BL228" s="14" t="s">
        <v>205</v>
      </c>
      <c r="BM228" s="163" t="s">
        <v>2138</v>
      </c>
    </row>
    <row r="229" spans="1:65" s="2" customFormat="1" ht="16.5" customHeight="1">
      <c r="A229" s="29"/>
      <c r="B229" s="150"/>
      <c r="C229" s="167" t="s">
        <v>541</v>
      </c>
      <c r="D229" s="167" t="s">
        <v>301</v>
      </c>
      <c r="E229" s="168" t="s">
        <v>2139</v>
      </c>
      <c r="F229" s="169" t="s">
        <v>2140</v>
      </c>
      <c r="G229" s="170" t="s">
        <v>157</v>
      </c>
      <c r="H229" s="171">
        <v>28</v>
      </c>
      <c r="I229" s="172"/>
      <c r="J229" s="173">
        <f t="shared" si="40"/>
        <v>0</v>
      </c>
      <c r="K229" s="174"/>
      <c r="L229" s="175"/>
      <c r="M229" s="176" t="s">
        <v>1</v>
      </c>
      <c r="N229" s="177" t="s">
        <v>37</v>
      </c>
      <c r="O229" s="58"/>
      <c r="P229" s="161">
        <f t="shared" si="41"/>
        <v>0</v>
      </c>
      <c r="Q229" s="161">
        <v>0</v>
      </c>
      <c r="R229" s="161">
        <f t="shared" si="42"/>
        <v>0</v>
      </c>
      <c r="S229" s="161">
        <v>0</v>
      </c>
      <c r="T229" s="162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3" t="s">
        <v>268</v>
      </c>
      <c r="AT229" s="163" t="s">
        <v>301</v>
      </c>
      <c r="AU229" s="163" t="s">
        <v>84</v>
      </c>
      <c r="AY229" s="14" t="s">
        <v>141</v>
      </c>
      <c r="BE229" s="164">
        <f t="shared" si="44"/>
        <v>0</v>
      </c>
      <c r="BF229" s="164">
        <f t="shared" si="45"/>
        <v>0</v>
      </c>
      <c r="BG229" s="164">
        <f t="shared" si="46"/>
        <v>0</v>
      </c>
      <c r="BH229" s="164">
        <f t="shared" si="47"/>
        <v>0</v>
      </c>
      <c r="BI229" s="164">
        <f t="shared" si="48"/>
        <v>0</v>
      </c>
      <c r="BJ229" s="14" t="s">
        <v>84</v>
      </c>
      <c r="BK229" s="164">
        <f t="shared" si="49"/>
        <v>0</v>
      </c>
      <c r="BL229" s="14" t="s">
        <v>205</v>
      </c>
      <c r="BM229" s="163" t="s">
        <v>2141</v>
      </c>
    </row>
    <row r="230" spans="1:65" s="2" customFormat="1" ht="16.5" customHeight="1">
      <c r="A230" s="29"/>
      <c r="B230" s="150"/>
      <c r="C230" s="167" t="s">
        <v>545</v>
      </c>
      <c r="D230" s="167" t="s">
        <v>301</v>
      </c>
      <c r="E230" s="168" t="s">
        <v>2142</v>
      </c>
      <c r="F230" s="169" t="s">
        <v>2143</v>
      </c>
      <c r="G230" s="170" t="s">
        <v>157</v>
      </c>
      <c r="H230" s="171">
        <v>1</v>
      </c>
      <c r="I230" s="172"/>
      <c r="J230" s="173">
        <f t="shared" si="40"/>
        <v>0</v>
      </c>
      <c r="K230" s="174"/>
      <c r="L230" s="175"/>
      <c r="M230" s="176" t="s">
        <v>1</v>
      </c>
      <c r="N230" s="177" t="s">
        <v>37</v>
      </c>
      <c r="O230" s="58"/>
      <c r="P230" s="161">
        <f t="shared" si="41"/>
        <v>0</v>
      </c>
      <c r="Q230" s="161">
        <v>0</v>
      </c>
      <c r="R230" s="161">
        <f t="shared" si="42"/>
        <v>0</v>
      </c>
      <c r="S230" s="161">
        <v>0</v>
      </c>
      <c r="T230" s="162">
        <f t="shared" si="4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3" t="s">
        <v>268</v>
      </c>
      <c r="AT230" s="163" t="s">
        <v>301</v>
      </c>
      <c r="AU230" s="163" t="s">
        <v>84</v>
      </c>
      <c r="AY230" s="14" t="s">
        <v>141</v>
      </c>
      <c r="BE230" s="164">
        <f t="shared" si="44"/>
        <v>0</v>
      </c>
      <c r="BF230" s="164">
        <f t="shared" si="45"/>
        <v>0</v>
      </c>
      <c r="BG230" s="164">
        <f t="shared" si="46"/>
        <v>0</v>
      </c>
      <c r="BH230" s="164">
        <f t="shared" si="47"/>
        <v>0</v>
      </c>
      <c r="BI230" s="164">
        <f t="shared" si="48"/>
        <v>0</v>
      </c>
      <c r="BJ230" s="14" t="s">
        <v>84</v>
      </c>
      <c r="BK230" s="164">
        <f t="shared" si="49"/>
        <v>0</v>
      </c>
      <c r="BL230" s="14" t="s">
        <v>205</v>
      </c>
      <c r="BM230" s="163" t="s">
        <v>2144</v>
      </c>
    </row>
    <row r="231" spans="1:65" s="2" customFormat="1" ht="16.5" customHeight="1">
      <c r="A231" s="29"/>
      <c r="B231" s="150"/>
      <c r="C231" s="167" t="s">
        <v>549</v>
      </c>
      <c r="D231" s="167" t="s">
        <v>301</v>
      </c>
      <c r="E231" s="168" t="s">
        <v>2145</v>
      </c>
      <c r="F231" s="169" t="s">
        <v>2146</v>
      </c>
      <c r="G231" s="170" t="s">
        <v>157</v>
      </c>
      <c r="H231" s="171">
        <v>3</v>
      </c>
      <c r="I231" s="172"/>
      <c r="J231" s="173">
        <f t="shared" si="40"/>
        <v>0</v>
      </c>
      <c r="K231" s="174"/>
      <c r="L231" s="175"/>
      <c r="M231" s="176" t="s">
        <v>1</v>
      </c>
      <c r="N231" s="177" t="s">
        <v>37</v>
      </c>
      <c r="O231" s="58"/>
      <c r="P231" s="161">
        <f t="shared" si="41"/>
        <v>0</v>
      </c>
      <c r="Q231" s="161">
        <v>0</v>
      </c>
      <c r="R231" s="161">
        <f t="shared" si="42"/>
        <v>0</v>
      </c>
      <c r="S231" s="161">
        <v>0</v>
      </c>
      <c r="T231" s="162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3" t="s">
        <v>268</v>
      </c>
      <c r="AT231" s="163" t="s">
        <v>301</v>
      </c>
      <c r="AU231" s="163" t="s">
        <v>84</v>
      </c>
      <c r="AY231" s="14" t="s">
        <v>141</v>
      </c>
      <c r="BE231" s="164">
        <f t="shared" si="44"/>
        <v>0</v>
      </c>
      <c r="BF231" s="164">
        <f t="shared" si="45"/>
        <v>0</v>
      </c>
      <c r="BG231" s="164">
        <f t="shared" si="46"/>
        <v>0</v>
      </c>
      <c r="BH231" s="164">
        <f t="shared" si="47"/>
        <v>0</v>
      </c>
      <c r="BI231" s="164">
        <f t="shared" si="48"/>
        <v>0</v>
      </c>
      <c r="BJ231" s="14" t="s">
        <v>84</v>
      </c>
      <c r="BK231" s="164">
        <f t="shared" si="49"/>
        <v>0</v>
      </c>
      <c r="BL231" s="14" t="s">
        <v>205</v>
      </c>
      <c r="BM231" s="163" t="s">
        <v>2147</v>
      </c>
    </row>
    <row r="232" spans="1:65" s="2" customFormat="1" ht="16.5" customHeight="1">
      <c r="A232" s="29"/>
      <c r="B232" s="150"/>
      <c r="C232" s="167" t="s">
        <v>553</v>
      </c>
      <c r="D232" s="167" t="s">
        <v>301</v>
      </c>
      <c r="E232" s="168" t="s">
        <v>2148</v>
      </c>
      <c r="F232" s="169" t="s">
        <v>2149</v>
      </c>
      <c r="G232" s="170" t="s">
        <v>157</v>
      </c>
      <c r="H232" s="171">
        <v>19</v>
      </c>
      <c r="I232" s="172"/>
      <c r="J232" s="173">
        <f t="shared" si="40"/>
        <v>0</v>
      </c>
      <c r="K232" s="174"/>
      <c r="L232" s="175"/>
      <c r="M232" s="176" t="s">
        <v>1</v>
      </c>
      <c r="N232" s="177" t="s">
        <v>37</v>
      </c>
      <c r="O232" s="58"/>
      <c r="P232" s="161">
        <f t="shared" si="41"/>
        <v>0</v>
      </c>
      <c r="Q232" s="161">
        <v>0</v>
      </c>
      <c r="R232" s="161">
        <f t="shared" si="42"/>
        <v>0</v>
      </c>
      <c r="S232" s="161">
        <v>0</v>
      </c>
      <c r="T232" s="162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3" t="s">
        <v>268</v>
      </c>
      <c r="AT232" s="163" t="s">
        <v>301</v>
      </c>
      <c r="AU232" s="163" t="s">
        <v>84</v>
      </c>
      <c r="AY232" s="14" t="s">
        <v>141</v>
      </c>
      <c r="BE232" s="164">
        <f t="shared" si="44"/>
        <v>0</v>
      </c>
      <c r="BF232" s="164">
        <f t="shared" si="45"/>
        <v>0</v>
      </c>
      <c r="BG232" s="164">
        <f t="shared" si="46"/>
        <v>0</v>
      </c>
      <c r="BH232" s="164">
        <f t="shared" si="47"/>
        <v>0</v>
      </c>
      <c r="BI232" s="164">
        <f t="shared" si="48"/>
        <v>0</v>
      </c>
      <c r="BJ232" s="14" t="s">
        <v>84</v>
      </c>
      <c r="BK232" s="164">
        <f t="shared" si="49"/>
        <v>0</v>
      </c>
      <c r="BL232" s="14" t="s">
        <v>205</v>
      </c>
      <c r="BM232" s="163" t="s">
        <v>2150</v>
      </c>
    </row>
    <row r="233" spans="1:65" s="2" customFormat="1" ht="16.5" customHeight="1">
      <c r="A233" s="29"/>
      <c r="B233" s="150"/>
      <c r="C233" s="167" t="s">
        <v>557</v>
      </c>
      <c r="D233" s="167" t="s">
        <v>301</v>
      </c>
      <c r="E233" s="168" t="s">
        <v>2151</v>
      </c>
      <c r="F233" s="169" t="s">
        <v>2152</v>
      </c>
      <c r="G233" s="170" t="s">
        <v>157</v>
      </c>
      <c r="H233" s="171">
        <v>6</v>
      </c>
      <c r="I233" s="172"/>
      <c r="J233" s="173">
        <f t="shared" si="40"/>
        <v>0</v>
      </c>
      <c r="K233" s="174"/>
      <c r="L233" s="175"/>
      <c r="M233" s="176" t="s">
        <v>1</v>
      </c>
      <c r="N233" s="177" t="s">
        <v>37</v>
      </c>
      <c r="O233" s="58"/>
      <c r="P233" s="161">
        <f t="shared" si="41"/>
        <v>0</v>
      </c>
      <c r="Q233" s="161">
        <v>0</v>
      </c>
      <c r="R233" s="161">
        <f t="shared" si="42"/>
        <v>0</v>
      </c>
      <c r="S233" s="161">
        <v>0</v>
      </c>
      <c r="T233" s="162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3" t="s">
        <v>268</v>
      </c>
      <c r="AT233" s="163" t="s">
        <v>301</v>
      </c>
      <c r="AU233" s="163" t="s">
        <v>84</v>
      </c>
      <c r="AY233" s="14" t="s">
        <v>141</v>
      </c>
      <c r="BE233" s="164">
        <f t="shared" si="44"/>
        <v>0</v>
      </c>
      <c r="BF233" s="164">
        <f t="shared" si="45"/>
        <v>0</v>
      </c>
      <c r="BG233" s="164">
        <f t="shared" si="46"/>
        <v>0</v>
      </c>
      <c r="BH233" s="164">
        <f t="shared" si="47"/>
        <v>0</v>
      </c>
      <c r="BI233" s="164">
        <f t="shared" si="48"/>
        <v>0</v>
      </c>
      <c r="BJ233" s="14" t="s">
        <v>84</v>
      </c>
      <c r="BK233" s="164">
        <f t="shared" si="49"/>
        <v>0</v>
      </c>
      <c r="BL233" s="14" t="s">
        <v>205</v>
      </c>
      <c r="BM233" s="163" t="s">
        <v>2153</v>
      </c>
    </row>
    <row r="234" spans="1:65" s="2" customFormat="1" ht="24.2" customHeight="1">
      <c r="A234" s="29"/>
      <c r="B234" s="150"/>
      <c r="C234" s="167" t="s">
        <v>561</v>
      </c>
      <c r="D234" s="167" t="s">
        <v>301</v>
      </c>
      <c r="E234" s="168" t="s">
        <v>2154</v>
      </c>
      <c r="F234" s="169" t="s">
        <v>2155</v>
      </c>
      <c r="G234" s="170" t="s">
        <v>157</v>
      </c>
      <c r="H234" s="171">
        <v>190</v>
      </c>
      <c r="I234" s="172"/>
      <c r="J234" s="173">
        <f t="shared" si="40"/>
        <v>0</v>
      </c>
      <c r="K234" s="174"/>
      <c r="L234" s="175"/>
      <c r="M234" s="176" t="s">
        <v>1</v>
      </c>
      <c r="N234" s="177" t="s">
        <v>37</v>
      </c>
      <c r="O234" s="58"/>
      <c r="P234" s="161">
        <f t="shared" si="41"/>
        <v>0</v>
      </c>
      <c r="Q234" s="161">
        <v>0</v>
      </c>
      <c r="R234" s="161">
        <f t="shared" si="42"/>
        <v>0</v>
      </c>
      <c r="S234" s="161">
        <v>0</v>
      </c>
      <c r="T234" s="162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3" t="s">
        <v>268</v>
      </c>
      <c r="AT234" s="163" t="s">
        <v>301</v>
      </c>
      <c r="AU234" s="163" t="s">
        <v>84</v>
      </c>
      <c r="AY234" s="14" t="s">
        <v>141</v>
      </c>
      <c r="BE234" s="164">
        <f t="shared" si="44"/>
        <v>0</v>
      </c>
      <c r="BF234" s="164">
        <f t="shared" si="45"/>
        <v>0</v>
      </c>
      <c r="BG234" s="164">
        <f t="shared" si="46"/>
        <v>0</v>
      </c>
      <c r="BH234" s="164">
        <f t="shared" si="47"/>
        <v>0</v>
      </c>
      <c r="BI234" s="164">
        <f t="shared" si="48"/>
        <v>0</v>
      </c>
      <c r="BJ234" s="14" t="s">
        <v>84</v>
      </c>
      <c r="BK234" s="164">
        <f t="shared" si="49"/>
        <v>0</v>
      </c>
      <c r="BL234" s="14" t="s">
        <v>205</v>
      </c>
      <c r="BM234" s="163" t="s">
        <v>2156</v>
      </c>
    </row>
    <row r="235" spans="1:65" s="2" customFormat="1" ht="24.2" customHeight="1">
      <c r="A235" s="29"/>
      <c r="B235" s="150"/>
      <c r="C235" s="151" t="s">
        <v>565</v>
      </c>
      <c r="D235" s="151" t="s">
        <v>142</v>
      </c>
      <c r="E235" s="152" t="s">
        <v>2157</v>
      </c>
      <c r="F235" s="153" t="s">
        <v>2158</v>
      </c>
      <c r="G235" s="154" t="s">
        <v>145</v>
      </c>
      <c r="H235" s="155">
        <v>479.64</v>
      </c>
      <c r="I235" s="156"/>
      <c r="J235" s="157">
        <f t="shared" si="40"/>
        <v>0</v>
      </c>
      <c r="K235" s="158"/>
      <c r="L235" s="30"/>
      <c r="M235" s="159" t="s">
        <v>1</v>
      </c>
      <c r="N235" s="160" t="s">
        <v>37</v>
      </c>
      <c r="O235" s="58"/>
      <c r="P235" s="161">
        <f t="shared" si="41"/>
        <v>0</v>
      </c>
      <c r="Q235" s="161">
        <v>0</v>
      </c>
      <c r="R235" s="161">
        <f t="shared" si="42"/>
        <v>0</v>
      </c>
      <c r="S235" s="161">
        <v>0</v>
      </c>
      <c r="T235" s="162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3" t="s">
        <v>205</v>
      </c>
      <c r="AT235" s="163" t="s">
        <v>142</v>
      </c>
      <c r="AU235" s="163" t="s">
        <v>84</v>
      </c>
      <c r="AY235" s="14" t="s">
        <v>141</v>
      </c>
      <c r="BE235" s="164">
        <f t="shared" si="44"/>
        <v>0</v>
      </c>
      <c r="BF235" s="164">
        <f t="shared" si="45"/>
        <v>0</v>
      </c>
      <c r="BG235" s="164">
        <f t="shared" si="46"/>
        <v>0</v>
      </c>
      <c r="BH235" s="164">
        <f t="shared" si="47"/>
        <v>0</v>
      </c>
      <c r="BI235" s="164">
        <f t="shared" si="48"/>
        <v>0</v>
      </c>
      <c r="BJ235" s="14" t="s">
        <v>84</v>
      </c>
      <c r="BK235" s="164">
        <f t="shared" si="49"/>
        <v>0</v>
      </c>
      <c r="BL235" s="14" t="s">
        <v>205</v>
      </c>
      <c r="BM235" s="163" t="s">
        <v>2159</v>
      </c>
    </row>
    <row r="236" spans="1:65" s="2" customFormat="1" ht="24.2" customHeight="1">
      <c r="A236" s="29"/>
      <c r="B236" s="150"/>
      <c r="C236" s="151" t="s">
        <v>569</v>
      </c>
      <c r="D236" s="151" t="s">
        <v>142</v>
      </c>
      <c r="E236" s="152" t="s">
        <v>2160</v>
      </c>
      <c r="F236" s="153" t="s">
        <v>2161</v>
      </c>
      <c r="G236" s="154" t="s">
        <v>157</v>
      </c>
      <c r="H236" s="155">
        <v>184</v>
      </c>
      <c r="I236" s="156"/>
      <c r="J236" s="157">
        <f t="shared" si="40"/>
        <v>0</v>
      </c>
      <c r="K236" s="158"/>
      <c r="L236" s="30"/>
      <c r="M236" s="159" t="s">
        <v>1</v>
      </c>
      <c r="N236" s="160" t="s">
        <v>37</v>
      </c>
      <c r="O236" s="58"/>
      <c r="P236" s="161">
        <f t="shared" si="41"/>
        <v>0</v>
      </c>
      <c r="Q236" s="161">
        <v>0</v>
      </c>
      <c r="R236" s="161">
        <f t="shared" si="42"/>
        <v>0</v>
      </c>
      <c r="S236" s="161">
        <v>0</v>
      </c>
      <c r="T236" s="162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3" t="s">
        <v>205</v>
      </c>
      <c r="AT236" s="163" t="s">
        <v>142</v>
      </c>
      <c r="AU236" s="163" t="s">
        <v>84</v>
      </c>
      <c r="AY236" s="14" t="s">
        <v>141</v>
      </c>
      <c r="BE236" s="164">
        <f t="shared" si="44"/>
        <v>0</v>
      </c>
      <c r="BF236" s="164">
        <f t="shared" si="45"/>
        <v>0</v>
      </c>
      <c r="BG236" s="164">
        <f t="shared" si="46"/>
        <v>0</v>
      </c>
      <c r="BH236" s="164">
        <f t="shared" si="47"/>
        <v>0</v>
      </c>
      <c r="BI236" s="164">
        <f t="shared" si="48"/>
        <v>0</v>
      </c>
      <c r="BJ236" s="14" t="s">
        <v>84</v>
      </c>
      <c r="BK236" s="164">
        <f t="shared" si="49"/>
        <v>0</v>
      </c>
      <c r="BL236" s="14" t="s">
        <v>205</v>
      </c>
      <c r="BM236" s="163" t="s">
        <v>2162</v>
      </c>
    </row>
    <row r="237" spans="1:65" s="2" customFormat="1" ht="16.5" customHeight="1">
      <c r="A237" s="29"/>
      <c r="B237" s="150"/>
      <c r="C237" s="151" t="s">
        <v>573</v>
      </c>
      <c r="D237" s="151" t="s">
        <v>142</v>
      </c>
      <c r="E237" s="152" t="s">
        <v>2163</v>
      </c>
      <c r="F237" s="153" t="s">
        <v>2164</v>
      </c>
      <c r="G237" s="154" t="s">
        <v>287</v>
      </c>
      <c r="H237" s="155">
        <v>40</v>
      </c>
      <c r="I237" s="156"/>
      <c r="J237" s="157">
        <f t="shared" si="40"/>
        <v>0</v>
      </c>
      <c r="K237" s="158"/>
      <c r="L237" s="30"/>
      <c r="M237" s="159" t="s">
        <v>1</v>
      </c>
      <c r="N237" s="160" t="s">
        <v>37</v>
      </c>
      <c r="O237" s="58"/>
      <c r="P237" s="161">
        <f t="shared" si="41"/>
        <v>0</v>
      </c>
      <c r="Q237" s="161">
        <v>0</v>
      </c>
      <c r="R237" s="161">
        <f t="shared" si="42"/>
        <v>0</v>
      </c>
      <c r="S237" s="161">
        <v>0</v>
      </c>
      <c r="T237" s="162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3" t="s">
        <v>205</v>
      </c>
      <c r="AT237" s="163" t="s">
        <v>142</v>
      </c>
      <c r="AU237" s="163" t="s">
        <v>84</v>
      </c>
      <c r="AY237" s="14" t="s">
        <v>141</v>
      </c>
      <c r="BE237" s="164">
        <f t="shared" si="44"/>
        <v>0</v>
      </c>
      <c r="BF237" s="164">
        <f t="shared" si="45"/>
        <v>0</v>
      </c>
      <c r="BG237" s="164">
        <f t="shared" si="46"/>
        <v>0</v>
      </c>
      <c r="BH237" s="164">
        <f t="shared" si="47"/>
        <v>0</v>
      </c>
      <c r="BI237" s="164">
        <f t="shared" si="48"/>
        <v>0</v>
      </c>
      <c r="BJ237" s="14" t="s">
        <v>84</v>
      </c>
      <c r="BK237" s="164">
        <f t="shared" si="49"/>
        <v>0</v>
      </c>
      <c r="BL237" s="14" t="s">
        <v>205</v>
      </c>
      <c r="BM237" s="163" t="s">
        <v>2165</v>
      </c>
    </row>
    <row r="238" spans="1:65" s="2" customFormat="1" ht="66.75" customHeight="1">
      <c r="A238" s="29"/>
      <c r="B238" s="150"/>
      <c r="C238" s="167" t="s">
        <v>577</v>
      </c>
      <c r="D238" s="167" t="s">
        <v>301</v>
      </c>
      <c r="E238" s="168" t="s">
        <v>2166</v>
      </c>
      <c r="F238" s="169" t="s">
        <v>2167</v>
      </c>
      <c r="G238" s="170" t="s">
        <v>157</v>
      </c>
      <c r="H238" s="171">
        <v>2</v>
      </c>
      <c r="I238" s="172"/>
      <c r="J238" s="173">
        <f t="shared" si="40"/>
        <v>0</v>
      </c>
      <c r="K238" s="174"/>
      <c r="L238" s="175"/>
      <c r="M238" s="176" t="s">
        <v>1</v>
      </c>
      <c r="N238" s="177" t="s">
        <v>37</v>
      </c>
      <c r="O238" s="58"/>
      <c r="P238" s="161">
        <f t="shared" si="41"/>
        <v>0</v>
      </c>
      <c r="Q238" s="161">
        <v>0</v>
      </c>
      <c r="R238" s="161">
        <f t="shared" si="42"/>
        <v>0</v>
      </c>
      <c r="S238" s="161">
        <v>0</v>
      </c>
      <c r="T238" s="162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3" t="s">
        <v>268</v>
      </c>
      <c r="AT238" s="163" t="s">
        <v>301</v>
      </c>
      <c r="AU238" s="163" t="s">
        <v>84</v>
      </c>
      <c r="AY238" s="14" t="s">
        <v>141</v>
      </c>
      <c r="BE238" s="164">
        <f t="shared" si="44"/>
        <v>0</v>
      </c>
      <c r="BF238" s="164">
        <f t="shared" si="45"/>
        <v>0</v>
      </c>
      <c r="BG238" s="164">
        <f t="shared" si="46"/>
        <v>0</v>
      </c>
      <c r="BH238" s="164">
        <f t="shared" si="47"/>
        <v>0</v>
      </c>
      <c r="BI238" s="164">
        <f t="shared" si="48"/>
        <v>0</v>
      </c>
      <c r="BJ238" s="14" t="s">
        <v>84</v>
      </c>
      <c r="BK238" s="164">
        <f t="shared" si="49"/>
        <v>0</v>
      </c>
      <c r="BL238" s="14" t="s">
        <v>205</v>
      </c>
      <c r="BM238" s="163" t="s">
        <v>2168</v>
      </c>
    </row>
    <row r="239" spans="1:65" s="2" customFormat="1" ht="24.2" customHeight="1">
      <c r="A239" s="29"/>
      <c r="B239" s="150"/>
      <c r="C239" s="151" t="s">
        <v>581</v>
      </c>
      <c r="D239" s="151" t="s">
        <v>142</v>
      </c>
      <c r="E239" s="152" t="s">
        <v>2169</v>
      </c>
      <c r="F239" s="153" t="s">
        <v>2170</v>
      </c>
      <c r="G239" s="154" t="s">
        <v>157</v>
      </c>
      <c r="H239" s="155">
        <v>2</v>
      </c>
      <c r="I239" s="156"/>
      <c r="J239" s="157">
        <f t="shared" si="40"/>
        <v>0</v>
      </c>
      <c r="K239" s="158"/>
      <c r="L239" s="30"/>
      <c r="M239" s="159" t="s">
        <v>1</v>
      </c>
      <c r="N239" s="160" t="s">
        <v>37</v>
      </c>
      <c r="O239" s="58"/>
      <c r="P239" s="161">
        <f t="shared" si="41"/>
        <v>0</v>
      </c>
      <c r="Q239" s="161">
        <v>0</v>
      </c>
      <c r="R239" s="161">
        <f t="shared" si="42"/>
        <v>0</v>
      </c>
      <c r="S239" s="161">
        <v>0</v>
      </c>
      <c r="T239" s="162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3" t="s">
        <v>205</v>
      </c>
      <c r="AT239" s="163" t="s">
        <v>142</v>
      </c>
      <c r="AU239" s="163" t="s">
        <v>84</v>
      </c>
      <c r="AY239" s="14" t="s">
        <v>141</v>
      </c>
      <c r="BE239" s="164">
        <f t="shared" si="44"/>
        <v>0</v>
      </c>
      <c r="BF239" s="164">
        <f t="shared" si="45"/>
        <v>0</v>
      </c>
      <c r="BG239" s="164">
        <f t="shared" si="46"/>
        <v>0</v>
      </c>
      <c r="BH239" s="164">
        <f t="shared" si="47"/>
        <v>0</v>
      </c>
      <c r="BI239" s="164">
        <f t="shared" si="48"/>
        <v>0</v>
      </c>
      <c r="BJ239" s="14" t="s">
        <v>84</v>
      </c>
      <c r="BK239" s="164">
        <f t="shared" si="49"/>
        <v>0</v>
      </c>
      <c r="BL239" s="14" t="s">
        <v>205</v>
      </c>
      <c r="BM239" s="163" t="s">
        <v>2171</v>
      </c>
    </row>
    <row r="240" spans="1:65" s="2" customFormat="1" ht="16.5" customHeight="1">
      <c r="A240" s="29"/>
      <c r="B240" s="150"/>
      <c r="C240" s="151" t="s">
        <v>585</v>
      </c>
      <c r="D240" s="151" t="s">
        <v>142</v>
      </c>
      <c r="E240" s="152" t="s">
        <v>2172</v>
      </c>
      <c r="F240" s="153" t="s">
        <v>2173</v>
      </c>
      <c r="G240" s="154" t="s">
        <v>157</v>
      </c>
      <c r="H240" s="155">
        <v>2</v>
      </c>
      <c r="I240" s="156"/>
      <c r="J240" s="157">
        <f t="shared" si="40"/>
        <v>0</v>
      </c>
      <c r="K240" s="158"/>
      <c r="L240" s="30"/>
      <c r="M240" s="159" t="s">
        <v>1</v>
      </c>
      <c r="N240" s="160" t="s">
        <v>37</v>
      </c>
      <c r="O240" s="58"/>
      <c r="P240" s="161">
        <f t="shared" si="41"/>
        <v>0</v>
      </c>
      <c r="Q240" s="161">
        <v>0</v>
      </c>
      <c r="R240" s="161">
        <f t="shared" si="42"/>
        <v>0</v>
      </c>
      <c r="S240" s="161">
        <v>0</v>
      </c>
      <c r="T240" s="162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3" t="s">
        <v>205</v>
      </c>
      <c r="AT240" s="163" t="s">
        <v>142</v>
      </c>
      <c r="AU240" s="163" t="s">
        <v>84</v>
      </c>
      <c r="AY240" s="14" t="s">
        <v>141</v>
      </c>
      <c r="BE240" s="164">
        <f t="shared" si="44"/>
        <v>0</v>
      </c>
      <c r="BF240" s="164">
        <f t="shared" si="45"/>
        <v>0</v>
      </c>
      <c r="BG240" s="164">
        <f t="shared" si="46"/>
        <v>0</v>
      </c>
      <c r="BH240" s="164">
        <f t="shared" si="47"/>
        <v>0</v>
      </c>
      <c r="BI240" s="164">
        <f t="shared" si="48"/>
        <v>0</v>
      </c>
      <c r="BJ240" s="14" t="s">
        <v>84</v>
      </c>
      <c r="BK240" s="164">
        <f t="shared" si="49"/>
        <v>0</v>
      </c>
      <c r="BL240" s="14" t="s">
        <v>205</v>
      </c>
      <c r="BM240" s="163" t="s">
        <v>2174</v>
      </c>
    </row>
    <row r="241" spans="1:65" s="2" customFormat="1" ht="16.5" customHeight="1">
      <c r="A241" s="29"/>
      <c r="B241" s="150"/>
      <c r="C241" s="151" t="s">
        <v>589</v>
      </c>
      <c r="D241" s="151" t="s">
        <v>142</v>
      </c>
      <c r="E241" s="152" t="s">
        <v>2175</v>
      </c>
      <c r="F241" s="153" t="s">
        <v>2176</v>
      </c>
      <c r="G241" s="154" t="s">
        <v>157</v>
      </c>
      <c r="H241" s="155">
        <v>2</v>
      </c>
      <c r="I241" s="156"/>
      <c r="J241" s="157">
        <f t="shared" si="40"/>
        <v>0</v>
      </c>
      <c r="K241" s="158"/>
      <c r="L241" s="30"/>
      <c r="M241" s="159" t="s">
        <v>1</v>
      </c>
      <c r="N241" s="160" t="s">
        <v>37</v>
      </c>
      <c r="O241" s="58"/>
      <c r="P241" s="161">
        <f t="shared" si="41"/>
        <v>0</v>
      </c>
      <c r="Q241" s="161">
        <v>0</v>
      </c>
      <c r="R241" s="161">
        <f t="shared" si="42"/>
        <v>0</v>
      </c>
      <c r="S241" s="161">
        <v>0</v>
      </c>
      <c r="T241" s="162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3" t="s">
        <v>205</v>
      </c>
      <c r="AT241" s="163" t="s">
        <v>142</v>
      </c>
      <c r="AU241" s="163" t="s">
        <v>84</v>
      </c>
      <c r="AY241" s="14" t="s">
        <v>141</v>
      </c>
      <c r="BE241" s="164">
        <f t="shared" si="44"/>
        <v>0</v>
      </c>
      <c r="BF241" s="164">
        <f t="shared" si="45"/>
        <v>0</v>
      </c>
      <c r="BG241" s="164">
        <f t="shared" si="46"/>
        <v>0</v>
      </c>
      <c r="BH241" s="164">
        <f t="shared" si="47"/>
        <v>0</v>
      </c>
      <c r="BI241" s="164">
        <f t="shared" si="48"/>
        <v>0</v>
      </c>
      <c r="BJ241" s="14" t="s">
        <v>84</v>
      </c>
      <c r="BK241" s="164">
        <f t="shared" si="49"/>
        <v>0</v>
      </c>
      <c r="BL241" s="14" t="s">
        <v>205</v>
      </c>
      <c r="BM241" s="163" t="s">
        <v>2177</v>
      </c>
    </row>
    <row r="242" spans="1:65" s="2" customFormat="1" ht="16.5" customHeight="1">
      <c r="A242" s="29"/>
      <c r="B242" s="150"/>
      <c r="C242" s="151" t="s">
        <v>593</v>
      </c>
      <c r="D242" s="151" t="s">
        <v>142</v>
      </c>
      <c r="E242" s="152" t="s">
        <v>2178</v>
      </c>
      <c r="F242" s="153" t="s">
        <v>2179</v>
      </c>
      <c r="G242" s="154" t="s">
        <v>2180</v>
      </c>
      <c r="H242" s="155">
        <v>2</v>
      </c>
      <c r="I242" s="156"/>
      <c r="J242" s="157">
        <f t="shared" si="40"/>
        <v>0</v>
      </c>
      <c r="K242" s="158"/>
      <c r="L242" s="30"/>
      <c r="M242" s="159" t="s">
        <v>1</v>
      </c>
      <c r="N242" s="160" t="s">
        <v>37</v>
      </c>
      <c r="O242" s="58"/>
      <c r="P242" s="161">
        <f t="shared" si="41"/>
        <v>0</v>
      </c>
      <c r="Q242" s="161">
        <v>0</v>
      </c>
      <c r="R242" s="161">
        <f t="shared" si="42"/>
        <v>0</v>
      </c>
      <c r="S242" s="161">
        <v>0</v>
      </c>
      <c r="T242" s="162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3" t="s">
        <v>205</v>
      </c>
      <c r="AT242" s="163" t="s">
        <v>142</v>
      </c>
      <c r="AU242" s="163" t="s">
        <v>84</v>
      </c>
      <c r="AY242" s="14" t="s">
        <v>141</v>
      </c>
      <c r="BE242" s="164">
        <f t="shared" si="44"/>
        <v>0</v>
      </c>
      <c r="BF242" s="164">
        <f t="shared" si="45"/>
        <v>0</v>
      </c>
      <c r="BG242" s="164">
        <f t="shared" si="46"/>
        <v>0</v>
      </c>
      <c r="BH242" s="164">
        <f t="shared" si="47"/>
        <v>0</v>
      </c>
      <c r="BI242" s="164">
        <f t="shared" si="48"/>
        <v>0</v>
      </c>
      <c r="BJ242" s="14" t="s">
        <v>84</v>
      </c>
      <c r="BK242" s="164">
        <f t="shared" si="49"/>
        <v>0</v>
      </c>
      <c r="BL242" s="14" t="s">
        <v>205</v>
      </c>
      <c r="BM242" s="163" t="s">
        <v>2181</v>
      </c>
    </row>
    <row r="243" spans="1:65" s="2" customFormat="1" ht="24.2" customHeight="1">
      <c r="A243" s="29"/>
      <c r="B243" s="150"/>
      <c r="C243" s="151" t="s">
        <v>597</v>
      </c>
      <c r="D243" s="151" t="s">
        <v>142</v>
      </c>
      <c r="E243" s="152" t="s">
        <v>2182</v>
      </c>
      <c r="F243" s="153" t="s">
        <v>2183</v>
      </c>
      <c r="G243" s="154" t="s">
        <v>157</v>
      </c>
      <c r="H243" s="155">
        <v>2</v>
      </c>
      <c r="I243" s="156"/>
      <c r="J243" s="157">
        <f t="shared" si="40"/>
        <v>0</v>
      </c>
      <c r="K243" s="158"/>
      <c r="L243" s="30"/>
      <c r="M243" s="159" t="s">
        <v>1</v>
      </c>
      <c r="N243" s="160" t="s">
        <v>37</v>
      </c>
      <c r="O243" s="58"/>
      <c r="P243" s="161">
        <f t="shared" si="41"/>
        <v>0</v>
      </c>
      <c r="Q243" s="161">
        <v>0</v>
      </c>
      <c r="R243" s="161">
        <f t="shared" si="42"/>
        <v>0</v>
      </c>
      <c r="S243" s="161">
        <v>0</v>
      </c>
      <c r="T243" s="162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3" t="s">
        <v>205</v>
      </c>
      <c r="AT243" s="163" t="s">
        <v>142</v>
      </c>
      <c r="AU243" s="163" t="s">
        <v>84</v>
      </c>
      <c r="AY243" s="14" t="s">
        <v>141</v>
      </c>
      <c r="BE243" s="164">
        <f t="shared" si="44"/>
        <v>0</v>
      </c>
      <c r="BF243" s="164">
        <f t="shared" si="45"/>
        <v>0</v>
      </c>
      <c r="BG243" s="164">
        <f t="shared" si="46"/>
        <v>0</v>
      </c>
      <c r="BH243" s="164">
        <f t="shared" si="47"/>
        <v>0</v>
      </c>
      <c r="BI243" s="164">
        <f t="shared" si="48"/>
        <v>0</v>
      </c>
      <c r="BJ243" s="14" t="s">
        <v>84</v>
      </c>
      <c r="BK243" s="164">
        <f t="shared" si="49"/>
        <v>0</v>
      </c>
      <c r="BL243" s="14" t="s">
        <v>205</v>
      </c>
      <c r="BM243" s="163" t="s">
        <v>2184</v>
      </c>
    </row>
    <row r="244" spans="1:65" s="2" customFormat="1" ht="16.5" customHeight="1">
      <c r="A244" s="29"/>
      <c r="B244" s="150"/>
      <c r="C244" s="151" t="s">
        <v>601</v>
      </c>
      <c r="D244" s="151" t="s">
        <v>142</v>
      </c>
      <c r="E244" s="152" t="s">
        <v>2185</v>
      </c>
      <c r="F244" s="153" t="s">
        <v>2186</v>
      </c>
      <c r="G244" s="154" t="s">
        <v>157</v>
      </c>
      <c r="H244" s="155">
        <v>1</v>
      </c>
      <c r="I244" s="156"/>
      <c r="J244" s="157">
        <f t="shared" si="40"/>
        <v>0</v>
      </c>
      <c r="K244" s="158"/>
      <c r="L244" s="30"/>
      <c r="M244" s="159" t="s">
        <v>1</v>
      </c>
      <c r="N244" s="160" t="s">
        <v>37</v>
      </c>
      <c r="O244" s="58"/>
      <c r="P244" s="161">
        <f t="shared" si="41"/>
        <v>0</v>
      </c>
      <c r="Q244" s="161">
        <v>0</v>
      </c>
      <c r="R244" s="161">
        <f t="shared" si="42"/>
        <v>0</v>
      </c>
      <c r="S244" s="161">
        <v>0</v>
      </c>
      <c r="T244" s="162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3" t="s">
        <v>205</v>
      </c>
      <c r="AT244" s="163" t="s">
        <v>142</v>
      </c>
      <c r="AU244" s="163" t="s">
        <v>84</v>
      </c>
      <c r="AY244" s="14" t="s">
        <v>141</v>
      </c>
      <c r="BE244" s="164">
        <f t="shared" si="44"/>
        <v>0</v>
      </c>
      <c r="BF244" s="164">
        <f t="shared" si="45"/>
        <v>0</v>
      </c>
      <c r="BG244" s="164">
        <f t="shared" si="46"/>
        <v>0</v>
      </c>
      <c r="BH244" s="164">
        <f t="shared" si="47"/>
        <v>0</v>
      </c>
      <c r="BI244" s="164">
        <f t="shared" si="48"/>
        <v>0</v>
      </c>
      <c r="BJ244" s="14" t="s">
        <v>84</v>
      </c>
      <c r="BK244" s="164">
        <f t="shared" si="49"/>
        <v>0</v>
      </c>
      <c r="BL244" s="14" t="s">
        <v>205</v>
      </c>
      <c r="BM244" s="163" t="s">
        <v>2187</v>
      </c>
    </row>
    <row r="245" spans="1:65" s="2" customFormat="1" ht="24.2" customHeight="1">
      <c r="A245" s="29"/>
      <c r="B245" s="150"/>
      <c r="C245" s="167" t="s">
        <v>605</v>
      </c>
      <c r="D245" s="167" t="s">
        <v>301</v>
      </c>
      <c r="E245" s="168" t="s">
        <v>2188</v>
      </c>
      <c r="F245" s="169" t="s">
        <v>2189</v>
      </c>
      <c r="G245" s="170" t="s">
        <v>157</v>
      </c>
      <c r="H245" s="171">
        <v>1</v>
      </c>
      <c r="I245" s="172"/>
      <c r="J245" s="173">
        <f t="shared" si="40"/>
        <v>0</v>
      </c>
      <c r="K245" s="174"/>
      <c r="L245" s="175"/>
      <c r="M245" s="176" t="s">
        <v>1</v>
      </c>
      <c r="N245" s="177" t="s">
        <v>37</v>
      </c>
      <c r="O245" s="58"/>
      <c r="P245" s="161">
        <f t="shared" si="41"/>
        <v>0</v>
      </c>
      <c r="Q245" s="161">
        <v>0</v>
      </c>
      <c r="R245" s="161">
        <f t="shared" si="42"/>
        <v>0</v>
      </c>
      <c r="S245" s="161">
        <v>0</v>
      </c>
      <c r="T245" s="162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3" t="s">
        <v>268</v>
      </c>
      <c r="AT245" s="163" t="s">
        <v>301</v>
      </c>
      <c r="AU245" s="163" t="s">
        <v>84</v>
      </c>
      <c r="AY245" s="14" t="s">
        <v>141</v>
      </c>
      <c r="BE245" s="164">
        <f t="shared" si="44"/>
        <v>0</v>
      </c>
      <c r="BF245" s="164">
        <f t="shared" si="45"/>
        <v>0</v>
      </c>
      <c r="BG245" s="164">
        <f t="shared" si="46"/>
        <v>0</v>
      </c>
      <c r="BH245" s="164">
        <f t="shared" si="47"/>
        <v>0</v>
      </c>
      <c r="BI245" s="164">
        <f t="shared" si="48"/>
        <v>0</v>
      </c>
      <c r="BJ245" s="14" t="s">
        <v>84</v>
      </c>
      <c r="BK245" s="164">
        <f t="shared" si="49"/>
        <v>0</v>
      </c>
      <c r="BL245" s="14" t="s">
        <v>205</v>
      </c>
      <c r="BM245" s="163" t="s">
        <v>2190</v>
      </c>
    </row>
    <row r="246" spans="1:65" s="2" customFormat="1" ht="24.2" customHeight="1">
      <c r="A246" s="29"/>
      <c r="B246" s="150"/>
      <c r="C246" s="167" t="s">
        <v>609</v>
      </c>
      <c r="D246" s="167" t="s">
        <v>301</v>
      </c>
      <c r="E246" s="168" t="s">
        <v>2191</v>
      </c>
      <c r="F246" s="169" t="s">
        <v>2192</v>
      </c>
      <c r="G246" s="170" t="s">
        <v>157</v>
      </c>
      <c r="H246" s="171">
        <v>1</v>
      </c>
      <c r="I246" s="172"/>
      <c r="J246" s="173">
        <f t="shared" si="40"/>
        <v>0</v>
      </c>
      <c r="K246" s="174"/>
      <c r="L246" s="175"/>
      <c r="M246" s="176" t="s">
        <v>1</v>
      </c>
      <c r="N246" s="177" t="s">
        <v>37</v>
      </c>
      <c r="O246" s="58"/>
      <c r="P246" s="161">
        <f t="shared" si="41"/>
        <v>0</v>
      </c>
      <c r="Q246" s="161">
        <v>0</v>
      </c>
      <c r="R246" s="161">
        <f t="shared" si="42"/>
        <v>0</v>
      </c>
      <c r="S246" s="161">
        <v>0</v>
      </c>
      <c r="T246" s="162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3" t="s">
        <v>268</v>
      </c>
      <c r="AT246" s="163" t="s">
        <v>301</v>
      </c>
      <c r="AU246" s="163" t="s">
        <v>84</v>
      </c>
      <c r="AY246" s="14" t="s">
        <v>141</v>
      </c>
      <c r="BE246" s="164">
        <f t="shared" si="44"/>
        <v>0</v>
      </c>
      <c r="BF246" s="164">
        <f t="shared" si="45"/>
        <v>0</v>
      </c>
      <c r="BG246" s="164">
        <f t="shared" si="46"/>
        <v>0</v>
      </c>
      <c r="BH246" s="164">
        <f t="shared" si="47"/>
        <v>0</v>
      </c>
      <c r="BI246" s="164">
        <f t="shared" si="48"/>
        <v>0</v>
      </c>
      <c r="BJ246" s="14" t="s">
        <v>84</v>
      </c>
      <c r="BK246" s="164">
        <f t="shared" si="49"/>
        <v>0</v>
      </c>
      <c r="BL246" s="14" t="s">
        <v>205</v>
      </c>
      <c r="BM246" s="163" t="s">
        <v>2193</v>
      </c>
    </row>
    <row r="247" spans="1:65" s="2" customFormat="1" ht="24.2" customHeight="1">
      <c r="A247" s="29"/>
      <c r="B247" s="150"/>
      <c r="C247" s="151" t="s">
        <v>613</v>
      </c>
      <c r="D247" s="151" t="s">
        <v>142</v>
      </c>
      <c r="E247" s="152" t="s">
        <v>2194</v>
      </c>
      <c r="F247" s="153" t="s">
        <v>2195</v>
      </c>
      <c r="G247" s="154" t="s">
        <v>332</v>
      </c>
      <c r="H247" s="155">
        <v>2</v>
      </c>
      <c r="I247" s="156"/>
      <c r="J247" s="157">
        <f t="shared" si="40"/>
        <v>0</v>
      </c>
      <c r="K247" s="158"/>
      <c r="L247" s="30"/>
      <c r="M247" s="159" t="s">
        <v>1</v>
      </c>
      <c r="N247" s="160" t="s">
        <v>37</v>
      </c>
      <c r="O247" s="58"/>
      <c r="P247" s="161">
        <f t="shared" si="41"/>
        <v>0</v>
      </c>
      <c r="Q247" s="161">
        <v>0</v>
      </c>
      <c r="R247" s="161">
        <f t="shared" si="42"/>
        <v>0</v>
      </c>
      <c r="S247" s="161">
        <v>0</v>
      </c>
      <c r="T247" s="162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3" t="s">
        <v>205</v>
      </c>
      <c r="AT247" s="163" t="s">
        <v>142</v>
      </c>
      <c r="AU247" s="163" t="s">
        <v>84</v>
      </c>
      <c r="AY247" s="14" t="s">
        <v>141</v>
      </c>
      <c r="BE247" s="164">
        <f t="shared" si="44"/>
        <v>0</v>
      </c>
      <c r="BF247" s="164">
        <f t="shared" si="45"/>
        <v>0</v>
      </c>
      <c r="BG247" s="164">
        <f t="shared" si="46"/>
        <v>0</v>
      </c>
      <c r="BH247" s="164">
        <f t="shared" si="47"/>
        <v>0</v>
      </c>
      <c r="BI247" s="164">
        <f t="shared" si="48"/>
        <v>0</v>
      </c>
      <c r="BJ247" s="14" t="s">
        <v>84</v>
      </c>
      <c r="BK247" s="164">
        <f t="shared" si="49"/>
        <v>0</v>
      </c>
      <c r="BL247" s="14" t="s">
        <v>205</v>
      </c>
      <c r="BM247" s="163" t="s">
        <v>2196</v>
      </c>
    </row>
    <row r="248" spans="1:65" s="2" customFormat="1" ht="24.2" customHeight="1">
      <c r="A248" s="29"/>
      <c r="B248" s="150"/>
      <c r="C248" s="151" t="s">
        <v>619</v>
      </c>
      <c r="D248" s="151" t="s">
        <v>142</v>
      </c>
      <c r="E248" s="152" t="s">
        <v>2197</v>
      </c>
      <c r="F248" s="153" t="s">
        <v>2198</v>
      </c>
      <c r="G248" s="154" t="s">
        <v>332</v>
      </c>
      <c r="H248" s="155">
        <v>2</v>
      </c>
      <c r="I248" s="156"/>
      <c r="J248" s="157">
        <f t="shared" si="40"/>
        <v>0</v>
      </c>
      <c r="K248" s="158"/>
      <c r="L248" s="30"/>
      <c r="M248" s="159" t="s">
        <v>1</v>
      </c>
      <c r="N248" s="160" t="s">
        <v>37</v>
      </c>
      <c r="O248" s="58"/>
      <c r="P248" s="161">
        <f t="shared" si="41"/>
        <v>0</v>
      </c>
      <c r="Q248" s="161">
        <v>0</v>
      </c>
      <c r="R248" s="161">
        <f t="shared" si="42"/>
        <v>0</v>
      </c>
      <c r="S248" s="161">
        <v>0</v>
      </c>
      <c r="T248" s="162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3" t="s">
        <v>205</v>
      </c>
      <c r="AT248" s="163" t="s">
        <v>142</v>
      </c>
      <c r="AU248" s="163" t="s">
        <v>84</v>
      </c>
      <c r="AY248" s="14" t="s">
        <v>141</v>
      </c>
      <c r="BE248" s="164">
        <f t="shared" si="44"/>
        <v>0</v>
      </c>
      <c r="BF248" s="164">
        <f t="shared" si="45"/>
        <v>0</v>
      </c>
      <c r="BG248" s="164">
        <f t="shared" si="46"/>
        <v>0</v>
      </c>
      <c r="BH248" s="164">
        <f t="shared" si="47"/>
        <v>0</v>
      </c>
      <c r="BI248" s="164">
        <f t="shared" si="48"/>
        <v>0</v>
      </c>
      <c r="BJ248" s="14" t="s">
        <v>84</v>
      </c>
      <c r="BK248" s="164">
        <f t="shared" si="49"/>
        <v>0</v>
      </c>
      <c r="BL248" s="14" t="s">
        <v>205</v>
      </c>
      <c r="BM248" s="163" t="s">
        <v>2199</v>
      </c>
    </row>
    <row r="249" spans="1:65" s="2" customFormat="1" ht="24.2" customHeight="1">
      <c r="A249" s="29"/>
      <c r="B249" s="150"/>
      <c r="C249" s="151" t="s">
        <v>623</v>
      </c>
      <c r="D249" s="151" t="s">
        <v>142</v>
      </c>
      <c r="E249" s="152" t="s">
        <v>2200</v>
      </c>
      <c r="F249" s="153" t="s">
        <v>2201</v>
      </c>
      <c r="G249" s="154" t="s">
        <v>187</v>
      </c>
      <c r="H249" s="155">
        <v>9.69</v>
      </c>
      <c r="I249" s="156"/>
      <c r="J249" s="157">
        <f t="shared" si="40"/>
        <v>0</v>
      </c>
      <c r="K249" s="158"/>
      <c r="L249" s="30"/>
      <c r="M249" s="159" t="s">
        <v>1</v>
      </c>
      <c r="N249" s="160" t="s">
        <v>37</v>
      </c>
      <c r="O249" s="58"/>
      <c r="P249" s="161">
        <f t="shared" si="41"/>
        <v>0</v>
      </c>
      <c r="Q249" s="161">
        <v>0</v>
      </c>
      <c r="R249" s="161">
        <f t="shared" si="42"/>
        <v>0</v>
      </c>
      <c r="S249" s="161">
        <v>0</v>
      </c>
      <c r="T249" s="162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3" t="s">
        <v>205</v>
      </c>
      <c r="AT249" s="163" t="s">
        <v>142</v>
      </c>
      <c r="AU249" s="163" t="s">
        <v>84</v>
      </c>
      <c r="AY249" s="14" t="s">
        <v>141</v>
      </c>
      <c r="BE249" s="164">
        <f t="shared" si="44"/>
        <v>0</v>
      </c>
      <c r="BF249" s="164">
        <f t="shared" si="45"/>
        <v>0</v>
      </c>
      <c r="BG249" s="164">
        <f t="shared" si="46"/>
        <v>0</v>
      </c>
      <c r="BH249" s="164">
        <f t="shared" si="47"/>
        <v>0</v>
      </c>
      <c r="BI249" s="164">
        <f t="shared" si="48"/>
        <v>0</v>
      </c>
      <c r="BJ249" s="14" t="s">
        <v>84</v>
      </c>
      <c r="BK249" s="164">
        <f t="shared" si="49"/>
        <v>0</v>
      </c>
      <c r="BL249" s="14" t="s">
        <v>205</v>
      </c>
      <c r="BM249" s="163" t="s">
        <v>2202</v>
      </c>
    </row>
    <row r="250" spans="1:65" s="2" customFormat="1" ht="24.2" customHeight="1">
      <c r="A250" s="29"/>
      <c r="B250" s="150"/>
      <c r="C250" s="151" t="s">
        <v>627</v>
      </c>
      <c r="D250" s="151" t="s">
        <v>142</v>
      </c>
      <c r="E250" s="152" t="s">
        <v>2203</v>
      </c>
      <c r="F250" s="153" t="s">
        <v>2204</v>
      </c>
      <c r="G250" s="154" t="s">
        <v>187</v>
      </c>
      <c r="H250" s="155">
        <v>6.25</v>
      </c>
      <c r="I250" s="156"/>
      <c r="J250" s="157">
        <f t="shared" si="40"/>
        <v>0</v>
      </c>
      <c r="K250" s="158"/>
      <c r="L250" s="30"/>
      <c r="M250" s="159" t="s">
        <v>1</v>
      </c>
      <c r="N250" s="160" t="s">
        <v>37</v>
      </c>
      <c r="O250" s="58"/>
      <c r="P250" s="161">
        <f t="shared" si="41"/>
        <v>0</v>
      </c>
      <c r="Q250" s="161">
        <v>0</v>
      </c>
      <c r="R250" s="161">
        <f t="shared" si="42"/>
        <v>0</v>
      </c>
      <c r="S250" s="161">
        <v>0</v>
      </c>
      <c r="T250" s="162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3" t="s">
        <v>205</v>
      </c>
      <c r="AT250" s="163" t="s">
        <v>142</v>
      </c>
      <c r="AU250" s="163" t="s">
        <v>84</v>
      </c>
      <c r="AY250" s="14" t="s">
        <v>141</v>
      </c>
      <c r="BE250" s="164">
        <f t="shared" si="44"/>
        <v>0</v>
      </c>
      <c r="BF250" s="164">
        <f t="shared" si="45"/>
        <v>0</v>
      </c>
      <c r="BG250" s="164">
        <f t="shared" si="46"/>
        <v>0</v>
      </c>
      <c r="BH250" s="164">
        <f t="shared" si="47"/>
        <v>0</v>
      </c>
      <c r="BI250" s="164">
        <f t="shared" si="48"/>
        <v>0</v>
      </c>
      <c r="BJ250" s="14" t="s">
        <v>84</v>
      </c>
      <c r="BK250" s="164">
        <f t="shared" si="49"/>
        <v>0</v>
      </c>
      <c r="BL250" s="14" t="s">
        <v>205</v>
      </c>
      <c r="BM250" s="163" t="s">
        <v>2205</v>
      </c>
    </row>
    <row r="251" spans="1:65" s="12" customFormat="1" ht="25.9" customHeight="1">
      <c r="B251" s="139"/>
      <c r="D251" s="140" t="s">
        <v>70</v>
      </c>
      <c r="E251" s="141" t="s">
        <v>1176</v>
      </c>
      <c r="F251" s="141" t="s">
        <v>1176</v>
      </c>
      <c r="I251" s="142"/>
      <c r="J251" s="143">
        <f>BK251</f>
        <v>0</v>
      </c>
      <c r="L251" s="139"/>
      <c r="M251" s="144"/>
      <c r="N251" s="145"/>
      <c r="O251" s="145"/>
      <c r="P251" s="146">
        <f>SUM(P252:P255)</f>
        <v>0</v>
      </c>
      <c r="Q251" s="145"/>
      <c r="R251" s="146">
        <f>SUM(R252:R255)</f>
        <v>0</v>
      </c>
      <c r="S251" s="145"/>
      <c r="T251" s="147">
        <f>SUM(T252:T255)</f>
        <v>0</v>
      </c>
      <c r="AR251" s="140" t="s">
        <v>78</v>
      </c>
      <c r="AT251" s="148" t="s">
        <v>70</v>
      </c>
      <c r="AU251" s="148" t="s">
        <v>71</v>
      </c>
      <c r="AY251" s="140" t="s">
        <v>141</v>
      </c>
      <c r="BK251" s="149">
        <f>SUM(BK252:BK255)</f>
        <v>0</v>
      </c>
    </row>
    <row r="252" spans="1:65" s="2" customFormat="1" ht="16.5" customHeight="1">
      <c r="A252" s="29"/>
      <c r="B252" s="150"/>
      <c r="C252" s="151" t="s">
        <v>631</v>
      </c>
      <c r="D252" s="151" t="s">
        <v>142</v>
      </c>
      <c r="E252" s="152" t="s">
        <v>1178</v>
      </c>
      <c r="F252" s="153" t="s">
        <v>2206</v>
      </c>
      <c r="G252" s="154" t="s">
        <v>297</v>
      </c>
      <c r="H252" s="155">
        <v>1</v>
      </c>
      <c r="I252" s="156"/>
      <c r="J252" s="157">
        <f>ROUND(I252*H252,2)</f>
        <v>0</v>
      </c>
      <c r="K252" s="158"/>
      <c r="L252" s="30"/>
      <c r="M252" s="159" t="s">
        <v>1</v>
      </c>
      <c r="N252" s="160" t="s">
        <v>37</v>
      </c>
      <c r="O252" s="58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3" t="s">
        <v>146</v>
      </c>
      <c r="AT252" s="163" t="s">
        <v>142</v>
      </c>
      <c r="AU252" s="163" t="s">
        <v>78</v>
      </c>
      <c r="AY252" s="14" t="s">
        <v>141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4" t="s">
        <v>84</v>
      </c>
      <c r="BK252" s="164">
        <f>ROUND(I252*H252,2)</f>
        <v>0</v>
      </c>
      <c r="BL252" s="14" t="s">
        <v>146</v>
      </c>
      <c r="BM252" s="163" t="s">
        <v>2207</v>
      </c>
    </row>
    <row r="253" spans="1:65" s="2" customFormat="1" ht="24.2" customHeight="1">
      <c r="A253" s="29"/>
      <c r="B253" s="150"/>
      <c r="C253" s="151" t="s">
        <v>635</v>
      </c>
      <c r="D253" s="151" t="s">
        <v>142</v>
      </c>
      <c r="E253" s="152" t="s">
        <v>1182</v>
      </c>
      <c r="F253" s="153" t="s">
        <v>1215</v>
      </c>
      <c r="G253" s="154" t="s">
        <v>297</v>
      </c>
      <c r="H253" s="155">
        <v>1</v>
      </c>
      <c r="I253" s="156"/>
      <c r="J253" s="157">
        <f>ROUND(I253*H253,2)</f>
        <v>0</v>
      </c>
      <c r="K253" s="158"/>
      <c r="L253" s="30"/>
      <c r="M253" s="159" t="s">
        <v>1</v>
      </c>
      <c r="N253" s="160" t="s">
        <v>37</v>
      </c>
      <c r="O253" s="58"/>
      <c r="P253" s="161">
        <f>O253*H253</f>
        <v>0</v>
      </c>
      <c r="Q253" s="161">
        <v>0</v>
      </c>
      <c r="R253" s="161">
        <f>Q253*H253</f>
        <v>0</v>
      </c>
      <c r="S253" s="161">
        <v>0</v>
      </c>
      <c r="T253" s="162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3" t="s">
        <v>146</v>
      </c>
      <c r="AT253" s="163" t="s">
        <v>142</v>
      </c>
      <c r="AU253" s="163" t="s">
        <v>78</v>
      </c>
      <c r="AY253" s="14" t="s">
        <v>141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4" t="s">
        <v>84</v>
      </c>
      <c r="BK253" s="164">
        <f>ROUND(I253*H253,2)</f>
        <v>0</v>
      </c>
      <c r="BL253" s="14" t="s">
        <v>146</v>
      </c>
      <c r="BM253" s="163" t="s">
        <v>2208</v>
      </c>
    </row>
    <row r="254" spans="1:65" s="2" customFormat="1" ht="16.5" customHeight="1">
      <c r="A254" s="29"/>
      <c r="B254" s="150"/>
      <c r="C254" s="151" t="s">
        <v>639</v>
      </c>
      <c r="D254" s="151" t="s">
        <v>142</v>
      </c>
      <c r="E254" s="152" t="s">
        <v>1186</v>
      </c>
      <c r="F254" s="153" t="s">
        <v>2209</v>
      </c>
      <c r="G254" s="154" t="s">
        <v>287</v>
      </c>
      <c r="H254" s="155">
        <v>72</v>
      </c>
      <c r="I254" s="156"/>
      <c r="J254" s="157">
        <f>ROUND(I254*H254,2)</f>
        <v>0</v>
      </c>
      <c r="K254" s="158"/>
      <c r="L254" s="30"/>
      <c r="M254" s="159" t="s">
        <v>1</v>
      </c>
      <c r="N254" s="160" t="s">
        <v>37</v>
      </c>
      <c r="O254" s="58"/>
      <c r="P254" s="161">
        <f>O254*H254</f>
        <v>0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3" t="s">
        <v>146</v>
      </c>
      <c r="AT254" s="163" t="s">
        <v>142</v>
      </c>
      <c r="AU254" s="163" t="s">
        <v>78</v>
      </c>
      <c r="AY254" s="14" t="s">
        <v>141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4" t="s">
        <v>84</v>
      </c>
      <c r="BK254" s="164">
        <f>ROUND(I254*H254,2)</f>
        <v>0</v>
      </c>
      <c r="BL254" s="14" t="s">
        <v>146</v>
      </c>
      <c r="BM254" s="163" t="s">
        <v>2210</v>
      </c>
    </row>
    <row r="255" spans="1:65" s="2" customFormat="1" ht="16.5" customHeight="1">
      <c r="A255" s="29"/>
      <c r="B255" s="150"/>
      <c r="C255" s="151" t="s">
        <v>643</v>
      </c>
      <c r="D255" s="151" t="s">
        <v>142</v>
      </c>
      <c r="E255" s="152" t="s">
        <v>1190</v>
      </c>
      <c r="F255" s="153" t="s">
        <v>1251</v>
      </c>
      <c r="G255" s="154" t="s">
        <v>332</v>
      </c>
      <c r="H255" s="155">
        <v>1</v>
      </c>
      <c r="I255" s="156"/>
      <c r="J255" s="157">
        <f>ROUND(I255*H255,2)</f>
        <v>0</v>
      </c>
      <c r="K255" s="158"/>
      <c r="L255" s="30"/>
      <c r="M255" s="159" t="s">
        <v>1</v>
      </c>
      <c r="N255" s="160" t="s">
        <v>37</v>
      </c>
      <c r="O255" s="58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3" t="s">
        <v>146</v>
      </c>
      <c r="AT255" s="163" t="s">
        <v>142</v>
      </c>
      <c r="AU255" s="163" t="s">
        <v>78</v>
      </c>
      <c r="AY255" s="14" t="s">
        <v>141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4" t="s">
        <v>84</v>
      </c>
      <c r="BK255" s="164">
        <f>ROUND(I255*H255,2)</f>
        <v>0</v>
      </c>
      <c r="BL255" s="14" t="s">
        <v>146</v>
      </c>
      <c r="BM255" s="163" t="s">
        <v>2211</v>
      </c>
    </row>
    <row r="256" spans="1:65" s="12" customFormat="1" ht="25.9" customHeight="1">
      <c r="B256" s="139"/>
      <c r="D256" s="140" t="s">
        <v>70</v>
      </c>
      <c r="E256" s="141" t="s">
        <v>2212</v>
      </c>
      <c r="F256" s="141" t="s">
        <v>2213</v>
      </c>
      <c r="I256" s="142"/>
      <c r="J256" s="143">
        <f>BK256</f>
        <v>0</v>
      </c>
      <c r="L256" s="139"/>
      <c r="M256" s="144"/>
      <c r="N256" s="145"/>
      <c r="O256" s="145"/>
      <c r="P256" s="146">
        <f>P257+SUM(P258:P260)+P264+P270+P305+P308</f>
        <v>0</v>
      </c>
      <c r="Q256" s="145"/>
      <c r="R256" s="146">
        <f>R257+SUM(R258:R260)+R264+R270+R305+R308</f>
        <v>0</v>
      </c>
      <c r="S256" s="145"/>
      <c r="T256" s="147">
        <f>T257+SUM(T258:T260)+T264+T270+T305+T308</f>
        <v>0</v>
      </c>
      <c r="AR256" s="140" t="s">
        <v>84</v>
      </c>
      <c r="AT256" s="148" t="s">
        <v>70</v>
      </c>
      <c r="AU256" s="148" t="s">
        <v>71</v>
      </c>
      <c r="AY256" s="140" t="s">
        <v>141</v>
      </c>
      <c r="BK256" s="149">
        <f>BK257+SUM(BK258:BK260)+BK264+BK270+BK305+BK308</f>
        <v>0</v>
      </c>
    </row>
    <row r="257" spans="1:65" s="2" customFormat="1" ht="24.2" customHeight="1">
      <c r="A257" s="29"/>
      <c r="B257" s="150"/>
      <c r="C257" s="151" t="s">
        <v>647</v>
      </c>
      <c r="D257" s="151" t="s">
        <v>142</v>
      </c>
      <c r="E257" s="152" t="s">
        <v>2214</v>
      </c>
      <c r="F257" s="153" t="s">
        <v>2215</v>
      </c>
      <c r="G257" s="154" t="s">
        <v>145</v>
      </c>
      <c r="H257" s="155">
        <v>48</v>
      </c>
      <c r="I257" s="156"/>
      <c r="J257" s="157">
        <f>ROUND(I257*H257,2)</f>
        <v>0</v>
      </c>
      <c r="K257" s="158"/>
      <c r="L257" s="30"/>
      <c r="M257" s="159" t="s">
        <v>1</v>
      </c>
      <c r="N257" s="160" t="s">
        <v>37</v>
      </c>
      <c r="O257" s="58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3" t="s">
        <v>205</v>
      </c>
      <c r="AT257" s="163" t="s">
        <v>142</v>
      </c>
      <c r="AU257" s="163" t="s">
        <v>78</v>
      </c>
      <c r="AY257" s="14" t="s">
        <v>141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4" t="s">
        <v>84</v>
      </c>
      <c r="BK257" s="164">
        <f>ROUND(I257*H257,2)</f>
        <v>0</v>
      </c>
      <c r="BL257" s="14" t="s">
        <v>205</v>
      </c>
      <c r="BM257" s="163" t="s">
        <v>2216</v>
      </c>
    </row>
    <row r="258" spans="1:65" s="2" customFormat="1" ht="24.2" customHeight="1">
      <c r="A258" s="29"/>
      <c r="B258" s="150"/>
      <c r="C258" s="151" t="s">
        <v>651</v>
      </c>
      <c r="D258" s="151" t="s">
        <v>142</v>
      </c>
      <c r="E258" s="152" t="s">
        <v>2217</v>
      </c>
      <c r="F258" s="153" t="s">
        <v>2218</v>
      </c>
      <c r="G258" s="154" t="s">
        <v>145</v>
      </c>
      <c r="H258" s="155">
        <v>48</v>
      </c>
      <c r="I258" s="156"/>
      <c r="J258" s="157">
        <f>ROUND(I258*H258,2)</f>
        <v>0</v>
      </c>
      <c r="K258" s="158"/>
      <c r="L258" s="30"/>
      <c r="M258" s="159" t="s">
        <v>1</v>
      </c>
      <c r="N258" s="160" t="s">
        <v>37</v>
      </c>
      <c r="O258" s="58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3" t="s">
        <v>205</v>
      </c>
      <c r="AT258" s="163" t="s">
        <v>142</v>
      </c>
      <c r="AU258" s="163" t="s">
        <v>78</v>
      </c>
      <c r="AY258" s="14" t="s">
        <v>141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4" t="s">
        <v>84</v>
      </c>
      <c r="BK258" s="164">
        <f>ROUND(I258*H258,2)</f>
        <v>0</v>
      </c>
      <c r="BL258" s="14" t="s">
        <v>205</v>
      </c>
      <c r="BM258" s="163" t="s">
        <v>2219</v>
      </c>
    </row>
    <row r="259" spans="1:65" s="2" customFormat="1" ht="21.75" customHeight="1">
      <c r="A259" s="29"/>
      <c r="B259" s="150"/>
      <c r="C259" s="151" t="s">
        <v>655</v>
      </c>
      <c r="D259" s="151" t="s">
        <v>142</v>
      </c>
      <c r="E259" s="152" t="s">
        <v>2220</v>
      </c>
      <c r="F259" s="153" t="s">
        <v>2221</v>
      </c>
      <c r="G259" s="154" t="s">
        <v>187</v>
      </c>
      <c r="H259" s="155">
        <v>0.17699999999999999</v>
      </c>
      <c r="I259" s="156"/>
      <c r="J259" s="157">
        <f>ROUND(I259*H259,2)</f>
        <v>0</v>
      </c>
      <c r="K259" s="158"/>
      <c r="L259" s="30"/>
      <c r="M259" s="159" t="s">
        <v>1</v>
      </c>
      <c r="N259" s="160" t="s">
        <v>37</v>
      </c>
      <c r="O259" s="58"/>
      <c r="P259" s="161">
        <f>O259*H259</f>
        <v>0</v>
      </c>
      <c r="Q259" s="161">
        <v>0</v>
      </c>
      <c r="R259" s="161">
        <f>Q259*H259</f>
        <v>0</v>
      </c>
      <c r="S259" s="161">
        <v>0</v>
      </c>
      <c r="T259" s="162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3" t="s">
        <v>205</v>
      </c>
      <c r="AT259" s="163" t="s">
        <v>142</v>
      </c>
      <c r="AU259" s="163" t="s">
        <v>78</v>
      </c>
      <c r="AY259" s="14" t="s">
        <v>141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4" t="s">
        <v>84</v>
      </c>
      <c r="BK259" s="164">
        <f>ROUND(I259*H259,2)</f>
        <v>0</v>
      </c>
      <c r="BL259" s="14" t="s">
        <v>205</v>
      </c>
      <c r="BM259" s="163" t="s">
        <v>2222</v>
      </c>
    </row>
    <row r="260" spans="1:65" s="12" customFormat="1" ht="22.9" customHeight="1">
      <c r="B260" s="139"/>
      <c r="D260" s="140" t="s">
        <v>70</v>
      </c>
      <c r="E260" s="165" t="s">
        <v>2223</v>
      </c>
      <c r="F260" s="165" t="s">
        <v>2224</v>
      </c>
      <c r="I260" s="142"/>
      <c r="J260" s="166">
        <f>BK260</f>
        <v>0</v>
      </c>
      <c r="L260" s="139"/>
      <c r="M260" s="144"/>
      <c r="N260" s="145"/>
      <c r="O260" s="145"/>
      <c r="P260" s="146">
        <f>SUM(P261:P263)</f>
        <v>0</v>
      </c>
      <c r="Q260" s="145"/>
      <c r="R260" s="146">
        <f>SUM(R261:R263)</f>
        <v>0</v>
      </c>
      <c r="S260" s="145"/>
      <c r="T260" s="147">
        <f>SUM(T261:T263)</f>
        <v>0</v>
      </c>
      <c r="AR260" s="140" t="s">
        <v>84</v>
      </c>
      <c r="AT260" s="148" t="s">
        <v>70</v>
      </c>
      <c r="AU260" s="148" t="s">
        <v>78</v>
      </c>
      <c r="AY260" s="140" t="s">
        <v>141</v>
      </c>
      <c r="BK260" s="149">
        <f>SUM(BK261:BK263)</f>
        <v>0</v>
      </c>
    </row>
    <row r="261" spans="1:65" s="2" customFormat="1" ht="24.2" customHeight="1">
      <c r="A261" s="29"/>
      <c r="B261" s="150"/>
      <c r="C261" s="151" t="s">
        <v>659</v>
      </c>
      <c r="D261" s="151" t="s">
        <v>142</v>
      </c>
      <c r="E261" s="152" t="s">
        <v>2225</v>
      </c>
      <c r="F261" s="153" t="s">
        <v>2226</v>
      </c>
      <c r="G261" s="154" t="s">
        <v>157</v>
      </c>
      <c r="H261" s="155">
        <v>1</v>
      </c>
      <c r="I261" s="156"/>
      <c r="J261" s="157">
        <f>ROUND(I261*H261,2)</f>
        <v>0</v>
      </c>
      <c r="K261" s="158"/>
      <c r="L261" s="30"/>
      <c r="M261" s="159" t="s">
        <v>1</v>
      </c>
      <c r="N261" s="160" t="s">
        <v>37</v>
      </c>
      <c r="O261" s="58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3" t="s">
        <v>205</v>
      </c>
      <c r="AT261" s="163" t="s">
        <v>142</v>
      </c>
      <c r="AU261" s="163" t="s">
        <v>84</v>
      </c>
      <c r="AY261" s="14" t="s">
        <v>141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4" t="s">
        <v>84</v>
      </c>
      <c r="BK261" s="164">
        <f>ROUND(I261*H261,2)</f>
        <v>0</v>
      </c>
      <c r="BL261" s="14" t="s">
        <v>205</v>
      </c>
      <c r="BM261" s="163" t="s">
        <v>2227</v>
      </c>
    </row>
    <row r="262" spans="1:65" s="2" customFormat="1" ht="24.2" customHeight="1">
      <c r="A262" s="29"/>
      <c r="B262" s="150"/>
      <c r="C262" s="151" t="s">
        <v>663</v>
      </c>
      <c r="D262" s="151" t="s">
        <v>142</v>
      </c>
      <c r="E262" s="152" t="s">
        <v>2228</v>
      </c>
      <c r="F262" s="153" t="s">
        <v>2229</v>
      </c>
      <c r="G262" s="154" t="s">
        <v>157</v>
      </c>
      <c r="H262" s="155">
        <v>1</v>
      </c>
      <c r="I262" s="156"/>
      <c r="J262" s="157">
        <f>ROUND(I262*H262,2)</f>
        <v>0</v>
      </c>
      <c r="K262" s="158"/>
      <c r="L262" s="30"/>
      <c r="M262" s="159" t="s">
        <v>1</v>
      </c>
      <c r="N262" s="160" t="s">
        <v>37</v>
      </c>
      <c r="O262" s="58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3" t="s">
        <v>205</v>
      </c>
      <c r="AT262" s="163" t="s">
        <v>142</v>
      </c>
      <c r="AU262" s="163" t="s">
        <v>84</v>
      </c>
      <c r="AY262" s="14" t="s">
        <v>141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4" t="s">
        <v>84</v>
      </c>
      <c r="BK262" s="164">
        <f>ROUND(I262*H262,2)</f>
        <v>0</v>
      </c>
      <c r="BL262" s="14" t="s">
        <v>205</v>
      </c>
      <c r="BM262" s="163" t="s">
        <v>2230</v>
      </c>
    </row>
    <row r="263" spans="1:65" s="2" customFormat="1" ht="24.2" customHeight="1">
      <c r="A263" s="29"/>
      <c r="B263" s="150"/>
      <c r="C263" s="151" t="s">
        <v>667</v>
      </c>
      <c r="D263" s="151" t="s">
        <v>142</v>
      </c>
      <c r="E263" s="152" t="s">
        <v>1899</v>
      </c>
      <c r="F263" s="153" t="s">
        <v>2231</v>
      </c>
      <c r="G263" s="154" t="s">
        <v>472</v>
      </c>
      <c r="H263" s="178"/>
      <c r="I263" s="156"/>
      <c r="J263" s="157">
        <f>ROUND(I263*H263,2)</f>
        <v>0</v>
      </c>
      <c r="K263" s="158"/>
      <c r="L263" s="30"/>
      <c r="M263" s="159" t="s">
        <v>1</v>
      </c>
      <c r="N263" s="160" t="s">
        <v>37</v>
      </c>
      <c r="O263" s="58"/>
      <c r="P263" s="161">
        <f>O263*H263</f>
        <v>0</v>
      </c>
      <c r="Q263" s="161">
        <v>0</v>
      </c>
      <c r="R263" s="161">
        <f>Q263*H263</f>
        <v>0</v>
      </c>
      <c r="S263" s="161">
        <v>0</v>
      </c>
      <c r="T263" s="162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3" t="s">
        <v>205</v>
      </c>
      <c r="AT263" s="163" t="s">
        <v>142</v>
      </c>
      <c r="AU263" s="163" t="s">
        <v>84</v>
      </c>
      <c r="AY263" s="14" t="s">
        <v>141</v>
      </c>
      <c r="BE263" s="164">
        <f>IF(N263="základná",J263,0)</f>
        <v>0</v>
      </c>
      <c r="BF263" s="164">
        <f>IF(N263="znížená",J263,0)</f>
        <v>0</v>
      </c>
      <c r="BG263" s="164">
        <f>IF(N263="zákl. prenesená",J263,0)</f>
        <v>0</v>
      </c>
      <c r="BH263" s="164">
        <f>IF(N263="zníž. prenesená",J263,0)</f>
        <v>0</v>
      </c>
      <c r="BI263" s="164">
        <f>IF(N263="nulová",J263,0)</f>
        <v>0</v>
      </c>
      <c r="BJ263" s="14" t="s">
        <v>84</v>
      </c>
      <c r="BK263" s="164">
        <f>ROUND(I263*H263,2)</f>
        <v>0</v>
      </c>
      <c r="BL263" s="14" t="s">
        <v>205</v>
      </c>
      <c r="BM263" s="163" t="s">
        <v>2232</v>
      </c>
    </row>
    <row r="264" spans="1:65" s="12" customFormat="1" ht="22.9" customHeight="1">
      <c r="B264" s="139"/>
      <c r="D264" s="140" t="s">
        <v>70</v>
      </c>
      <c r="E264" s="165" t="s">
        <v>1136</v>
      </c>
      <c r="F264" s="165" t="s">
        <v>1137</v>
      </c>
      <c r="I264" s="142"/>
      <c r="J264" s="166">
        <f>BK264</f>
        <v>0</v>
      </c>
      <c r="L264" s="139"/>
      <c r="M264" s="144"/>
      <c r="N264" s="145"/>
      <c r="O264" s="145"/>
      <c r="P264" s="146">
        <f>SUM(P265:P269)</f>
        <v>0</v>
      </c>
      <c r="Q264" s="145"/>
      <c r="R264" s="146">
        <f>SUM(R265:R269)</f>
        <v>0</v>
      </c>
      <c r="S264" s="145"/>
      <c r="T264" s="147">
        <f>SUM(T265:T269)</f>
        <v>0</v>
      </c>
      <c r="AR264" s="140" t="s">
        <v>84</v>
      </c>
      <c r="AT264" s="148" t="s">
        <v>70</v>
      </c>
      <c r="AU264" s="148" t="s">
        <v>78</v>
      </c>
      <c r="AY264" s="140" t="s">
        <v>141</v>
      </c>
      <c r="BK264" s="149">
        <f>SUM(BK265:BK269)</f>
        <v>0</v>
      </c>
    </row>
    <row r="265" spans="1:65" s="2" customFormat="1" ht="24.2" customHeight="1">
      <c r="A265" s="29"/>
      <c r="B265" s="150"/>
      <c r="C265" s="151" t="s">
        <v>671</v>
      </c>
      <c r="D265" s="151" t="s">
        <v>142</v>
      </c>
      <c r="E265" s="152" t="s">
        <v>1139</v>
      </c>
      <c r="F265" s="153" t="s">
        <v>1140</v>
      </c>
      <c r="G265" s="154" t="s">
        <v>292</v>
      </c>
      <c r="H265" s="155">
        <v>283</v>
      </c>
      <c r="I265" s="156"/>
      <c r="J265" s="157">
        <f>ROUND(I265*H265,2)</f>
        <v>0</v>
      </c>
      <c r="K265" s="158"/>
      <c r="L265" s="30"/>
      <c r="M265" s="159" t="s">
        <v>1</v>
      </c>
      <c r="N265" s="160" t="s">
        <v>37</v>
      </c>
      <c r="O265" s="58"/>
      <c r="P265" s="161">
        <f>O265*H265</f>
        <v>0</v>
      </c>
      <c r="Q265" s="161">
        <v>0</v>
      </c>
      <c r="R265" s="161">
        <f>Q265*H265</f>
        <v>0</v>
      </c>
      <c r="S265" s="161">
        <v>0</v>
      </c>
      <c r="T265" s="162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3" t="s">
        <v>205</v>
      </c>
      <c r="AT265" s="163" t="s">
        <v>142</v>
      </c>
      <c r="AU265" s="163" t="s">
        <v>84</v>
      </c>
      <c r="AY265" s="14" t="s">
        <v>141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4" t="s">
        <v>84</v>
      </c>
      <c r="BK265" s="164">
        <f>ROUND(I265*H265,2)</f>
        <v>0</v>
      </c>
      <c r="BL265" s="14" t="s">
        <v>205</v>
      </c>
      <c r="BM265" s="163" t="s">
        <v>2233</v>
      </c>
    </row>
    <row r="266" spans="1:65" s="2" customFormat="1" ht="24.2" customHeight="1">
      <c r="A266" s="29"/>
      <c r="B266" s="150"/>
      <c r="C266" s="151" t="s">
        <v>675</v>
      </c>
      <c r="D266" s="151" t="s">
        <v>142</v>
      </c>
      <c r="E266" s="152" t="s">
        <v>1143</v>
      </c>
      <c r="F266" s="153" t="s">
        <v>1144</v>
      </c>
      <c r="G266" s="154" t="s">
        <v>292</v>
      </c>
      <c r="H266" s="155">
        <v>45</v>
      </c>
      <c r="I266" s="156"/>
      <c r="J266" s="157">
        <f>ROUND(I266*H266,2)</f>
        <v>0</v>
      </c>
      <c r="K266" s="158"/>
      <c r="L266" s="30"/>
      <c r="M266" s="159" t="s">
        <v>1</v>
      </c>
      <c r="N266" s="160" t="s">
        <v>37</v>
      </c>
      <c r="O266" s="58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3" t="s">
        <v>205</v>
      </c>
      <c r="AT266" s="163" t="s">
        <v>142</v>
      </c>
      <c r="AU266" s="163" t="s">
        <v>84</v>
      </c>
      <c r="AY266" s="14" t="s">
        <v>141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4" t="s">
        <v>84</v>
      </c>
      <c r="BK266" s="164">
        <f>ROUND(I266*H266,2)</f>
        <v>0</v>
      </c>
      <c r="BL266" s="14" t="s">
        <v>205</v>
      </c>
      <c r="BM266" s="163" t="s">
        <v>2234</v>
      </c>
    </row>
    <row r="267" spans="1:65" s="2" customFormat="1" ht="24.2" customHeight="1">
      <c r="A267" s="29"/>
      <c r="B267" s="150"/>
      <c r="C267" s="151" t="s">
        <v>679</v>
      </c>
      <c r="D267" s="151" t="s">
        <v>142</v>
      </c>
      <c r="E267" s="152" t="s">
        <v>1147</v>
      </c>
      <c r="F267" s="153" t="s">
        <v>1148</v>
      </c>
      <c r="G267" s="154" t="s">
        <v>292</v>
      </c>
      <c r="H267" s="155">
        <v>88</v>
      </c>
      <c r="I267" s="156"/>
      <c r="J267" s="157">
        <f>ROUND(I267*H267,2)</f>
        <v>0</v>
      </c>
      <c r="K267" s="158"/>
      <c r="L267" s="30"/>
      <c r="M267" s="159" t="s">
        <v>1</v>
      </c>
      <c r="N267" s="160" t="s">
        <v>37</v>
      </c>
      <c r="O267" s="58"/>
      <c r="P267" s="161">
        <f>O267*H267</f>
        <v>0</v>
      </c>
      <c r="Q267" s="161">
        <v>0</v>
      </c>
      <c r="R267" s="161">
        <f>Q267*H267</f>
        <v>0</v>
      </c>
      <c r="S267" s="161">
        <v>0</v>
      </c>
      <c r="T267" s="162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3" t="s">
        <v>205</v>
      </c>
      <c r="AT267" s="163" t="s">
        <v>142</v>
      </c>
      <c r="AU267" s="163" t="s">
        <v>84</v>
      </c>
      <c r="AY267" s="14" t="s">
        <v>141</v>
      </c>
      <c r="BE267" s="164">
        <f>IF(N267="základná",J267,0)</f>
        <v>0</v>
      </c>
      <c r="BF267" s="164">
        <f>IF(N267="znížená",J267,0)</f>
        <v>0</v>
      </c>
      <c r="BG267" s="164">
        <f>IF(N267="zákl. prenesená",J267,0)</f>
        <v>0</v>
      </c>
      <c r="BH267" s="164">
        <f>IF(N267="zníž. prenesená",J267,0)</f>
        <v>0</v>
      </c>
      <c r="BI267" s="164">
        <f>IF(N267="nulová",J267,0)</f>
        <v>0</v>
      </c>
      <c r="BJ267" s="14" t="s">
        <v>84</v>
      </c>
      <c r="BK267" s="164">
        <f>ROUND(I267*H267,2)</f>
        <v>0</v>
      </c>
      <c r="BL267" s="14" t="s">
        <v>205</v>
      </c>
      <c r="BM267" s="163" t="s">
        <v>2235</v>
      </c>
    </row>
    <row r="268" spans="1:65" s="2" customFormat="1" ht="16.5" customHeight="1">
      <c r="A268" s="29"/>
      <c r="B268" s="150"/>
      <c r="C268" s="167" t="s">
        <v>683</v>
      </c>
      <c r="D268" s="167" t="s">
        <v>301</v>
      </c>
      <c r="E268" s="168" t="s">
        <v>1151</v>
      </c>
      <c r="F268" s="169" t="s">
        <v>1152</v>
      </c>
      <c r="G268" s="170" t="s">
        <v>292</v>
      </c>
      <c r="H268" s="171">
        <v>416</v>
      </c>
      <c r="I268" s="172"/>
      <c r="J268" s="173">
        <f>ROUND(I268*H268,2)</f>
        <v>0</v>
      </c>
      <c r="K268" s="174"/>
      <c r="L268" s="175"/>
      <c r="M268" s="176" t="s">
        <v>1</v>
      </c>
      <c r="N268" s="177" t="s">
        <v>37</v>
      </c>
      <c r="O268" s="58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3" t="s">
        <v>268</v>
      </c>
      <c r="AT268" s="163" t="s">
        <v>301</v>
      </c>
      <c r="AU268" s="163" t="s">
        <v>84</v>
      </c>
      <c r="AY268" s="14" t="s">
        <v>141</v>
      </c>
      <c r="BE268" s="164">
        <f>IF(N268="základná",J268,0)</f>
        <v>0</v>
      </c>
      <c r="BF268" s="164">
        <f>IF(N268="znížená",J268,0)</f>
        <v>0</v>
      </c>
      <c r="BG268" s="164">
        <f>IF(N268="zákl. prenesená",J268,0)</f>
        <v>0</v>
      </c>
      <c r="BH268" s="164">
        <f>IF(N268="zníž. prenesená",J268,0)</f>
        <v>0</v>
      </c>
      <c r="BI268" s="164">
        <f>IF(N268="nulová",J268,0)</f>
        <v>0</v>
      </c>
      <c r="BJ268" s="14" t="s">
        <v>84</v>
      </c>
      <c r="BK268" s="164">
        <f>ROUND(I268*H268,2)</f>
        <v>0</v>
      </c>
      <c r="BL268" s="14" t="s">
        <v>205</v>
      </c>
      <c r="BM268" s="163" t="s">
        <v>2236</v>
      </c>
    </row>
    <row r="269" spans="1:65" s="2" customFormat="1" ht="24.2" customHeight="1">
      <c r="A269" s="29"/>
      <c r="B269" s="150"/>
      <c r="C269" s="151" t="s">
        <v>687</v>
      </c>
      <c r="D269" s="151" t="s">
        <v>142</v>
      </c>
      <c r="E269" s="152" t="s">
        <v>1155</v>
      </c>
      <c r="F269" s="153" t="s">
        <v>1156</v>
      </c>
      <c r="G269" s="154" t="s">
        <v>472</v>
      </c>
      <c r="H269" s="178"/>
      <c r="I269" s="156"/>
      <c r="J269" s="157">
        <f>ROUND(I269*H269,2)</f>
        <v>0</v>
      </c>
      <c r="K269" s="158"/>
      <c r="L269" s="30"/>
      <c r="M269" s="159" t="s">
        <v>1</v>
      </c>
      <c r="N269" s="160" t="s">
        <v>37</v>
      </c>
      <c r="O269" s="58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3" t="s">
        <v>205</v>
      </c>
      <c r="AT269" s="163" t="s">
        <v>142</v>
      </c>
      <c r="AU269" s="163" t="s">
        <v>84</v>
      </c>
      <c r="AY269" s="14" t="s">
        <v>141</v>
      </c>
      <c r="BE269" s="164">
        <f>IF(N269="základná",J269,0)</f>
        <v>0</v>
      </c>
      <c r="BF269" s="164">
        <f>IF(N269="znížená",J269,0)</f>
        <v>0</v>
      </c>
      <c r="BG269" s="164">
        <f>IF(N269="zákl. prenesená",J269,0)</f>
        <v>0</v>
      </c>
      <c r="BH269" s="164">
        <f>IF(N269="zníž. prenesená",J269,0)</f>
        <v>0</v>
      </c>
      <c r="BI269" s="164">
        <f>IF(N269="nulová",J269,0)</f>
        <v>0</v>
      </c>
      <c r="BJ269" s="14" t="s">
        <v>84</v>
      </c>
      <c r="BK269" s="164">
        <f>ROUND(I269*H269,2)</f>
        <v>0</v>
      </c>
      <c r="BL269" s="14" t="s">
        <v>205</v>
      </c>
      <c r="BM269" s="163" t="s">
        <v>2237</v>
      </c>
    </row>
    <row r="270" spans="1:65" s="12" customFormat="1" ht="22.9" customHeight="1">
      <c r="B270" s="139"/>
      <c r="D270" s="140" t="s">
        <v>70</v>
      </c>
      <c r="E270" s="165" t="s">
        <v>1902</v>
      </c>
      <c r="F270" s="165" t="s">
        <v>2238</v>
      </c>
      <c r="I270" s="142"/>
      <c r="J270" s="166">
        <f>BK270</f>
        <v>0</v>
      </c>
      <c r="L270" s="139"/>
      <c r="M270" s="144"/>
      <c r="N270" s="145"/>
      <c r="O270" s="145"/>
      <c r="P270" s="146">
        <f>SUM(P271:P304)</f>
        <v>0</v>
      </c>
      <c r="Q270" s="145"/>
      <c r="R270" s="146">
        <f>SUM(R271:R304)</f>
        <v>0</v>
      </c>
      <c r="S270" s="145"/>
      <c r="T270" s="147">
        <f>SUM(T271:T304)</f>
        <v>0</v>
      </c>
      <c r="AR270" s="140" t="s">
        <v>84</v>
      </c>
      <c r="AT270" s="148" t="s">
        <v>70</v>
      </c>
      <c r="AU270" s="148" t="s">
        <v>78</v>
      </c>
      <c r="AY270" s="140" t="s">
        <v>141</v>
      </c>
      <c r="BK270" s="149">
        <f>SUM(BK271:BK304)</f>
        <v>0</v>
      </c>
    </row>
    <row r="271" spans="1:65" s="2" customFormat="1" ht="24.2" customHeight="1">
      <c r="A271" s="29"/>
      <c r="B271" s="150"/>
      <c r="C271" s="151" t="s">
        <v>691</v>
      </c>
      <c r="D271" s="151" t="s">
        <v>142</v>
      </c>
      <c r="E271" s="152" t="s">
        <v>2239</v>
      </c>
      <c r="F271" s="153" t="s">
        <v>2240</v>
      </c>
      <c r="G271" s="154" t="s">
        <v>157</v>
      </c>
      <c r="H271" s="155">
        <v>128</v>
      </c>
      <c r="I271" s="156"/>
      <c r="J271" s="157">
        <f t="shared" ref="J271:J304" si="50">ROUND(I271*H271,2)</f>
        <v>0</v>
      </c>
      <c r="K271" s="158"/>
      <c r="L271" s="30"/>
      <c r="M271" s="159" t="s">
        <v>1</v>
      </c>
      <c r="N271" s="160" t="s">
        <v>37</v>
      </c>
      <c r="O271" s="58"/>
      <c r="P271" s="161">
        <f t="shared" ref="P271:P304" si="51">O271*H271</f>
        <v>0</v>
      </c>
      <c r="Q271" s="161">
        <v>0</v>
      </c>
      <c r="R271" s="161">
        <f t="shared" ref="R271:R304" si="52">Q271*H271</f>
        <v>0</v>
      </c>
      <c r="S271" s="161">
        <v>0</v>
      </c>
      <c r="T271" s="162">
        <f t="shared" ref="T271:T304" si="53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3" t="s">
        <v>205</v>
      </c>
      <c r="AT271" s="163" t="s">
        <v>142</v>
      </c>
      <c r="AU271" s="163" t="s">
        <v>84</v>
      </c>
      <c r="AY271" s="14" t="s">
        <v>141</v>
      </c>
      <c r="BE271" s="164">
        <f t="shared" ref="BE271:BE304" si="54">IF(N271="základná",J271,0)</f>
        <v>0</v>
      </c>
      <c r="BF271" s="164">
        <f t="shared" ref="BF271:BF304" si="55">IF(N271="znížená",J271,0)</f>
        <v>0</v>
      </c>
      <c r="BG271" s="164">
        <f t="shared" ref="BG271:BG304" si="56">IF(N271="zákl. prenesená",J271,0)</f>
        <v>0</v>
      </c>
      <c r="BH271" s="164">
        <f t="shared" ref="BH271:BH304" si="57">IF(N271="zníž. prenesená",J271,0)</f>
        <v>0</v>
      </c>
      <c r="BI271" s="164">
        <f t="shared" ref="BI271:BI304" si="58">IF(N271="nulová",J271,0)</f>
        <v>0</v>
      </c>
      <c r="BJ271" s="14" t="s">
        <v>84</v>
      </c>
      <c r="BK271" s="164">
        <f t="shared" ref="BK271:BK304" si="59">ROUND(I271*H271,2)</f>
        <v>0</v>
      </c>
      <c r="BL271" s="14" t="s">
        <v>205</v>
      </c>
      <c r="BM271" s="163" t="s">
        <v>2241</v>
      </c>
    </row>
    <row r="272" spans="1:65" s="2" customFormat="1" ht="24.2" customHeight="1">
      <c r="A272" s="29"/>
      <c r="B272" s="150"/>
      <c r="C272" s="151" t="s">
        <v>695</v>
      </c>
      <c r="D272" s="151" t="s">
        <v>142</v>
      </c>
      <c r="E272" s="152" t="s">
        <v>2242</v>
      </c>
      <c r="F272" s="153" t="s">
        <v>2243</v>
      </c>
      <c r="G272" s="154" t="s">
        <v>157</v>
      </c>
      <c r="H272" s="155">
        <v>16</v>
      </c>
      <c r="I272" s="156"/>
      <c r="J272" s="157">
        <f t="shared" si="50"/>
        <v>0</v>
      </c>
      <c r="K272" s="158"/>
      <c r="L272" s="30"/>
      <c r="M272" s="159" t="s">
        <v>1</v>
      </c>
      <c r="N272" s="160" t="s">
        <v>37</v>
      </c>
      <c r="O272" s="58"/>
      <c r="P272" s="161">
        <f t="shared" si="51"/>
        <v>0</v>
      </c>
      <c r="Q272" s="161">
        <v>0</v>
      </c>
      <c r="R272" s="161">
        <f t="shared" si="52"/>
        <v>0</v>
      </c>
      <c r="S272" s="161">
        <v>0</v>
      </c>
      <c r="T272" s="162">
        <f t="shared" si="5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3" t="s">
        <v>205</v>
      </c>
      <c r="AT272" s="163" t="s">
        <v>142</v>
      </c>
      <c r="AU272" s="163" t="s">
        <v>84</v>
      </c>
      <c r="AY272" s="14" t="s">
        <v>141</v>
      </c>
      <c r="BE272" s="164">
        <f t="shared" si="54"/>
        <v>0</v>
      </c>
      <c r="BF272" s="164">
        <f t="shared" si="55"/>
        <v>0</v>
      </c>
      <c r="BG272" s="164">
        <f t="shared" si="56"/>
        <v>0</v>
      </c>
      <c r="BH272" s="164">
        <f t="shared" si="57"/>
        <v>0</v>
      </c>
      <c r="BI272" s="164">
        <f t="shared" si="58"/>
        <v>0</v>
      </c>
      <c r="BJ272" s="14" t="s">
        <v>84</v>
      </c>
      <c r="BK272" s="164">
        <f t="shared" si="59"/>
        <v>0</v>
      </c>
      <c r="BL272" s="14" t="s">
        <v>205</v>
      </c>
      <c r="BM272" s="163" t="s">
        <v>2244</v>
      </c>
    </row>
    <row r="273" spans="1:65" s="2" customFormat="1" ht="33" customHeight="1">
      <c r="A273" s="29"/>
      <c r="B273" s="150"/>
      <c r="C273" s="151" t="s">
        <v>699</v>
      </c>
      <c r="D273" s="151" t="s">
        <v>142</v>
      </c>
      <c r="E273" s="152" t="s">
        <v>2245</v>
      </c>
      <c r="F273" s="153" t="s">
        <v>2246</v>
      </c>
      <c r="G273" s="154" t="s">
        <v>157</v>
      </c>
      <c r="H273" s="155">
        <v>12</v>
      </c>
      <c r="I273" s="156"/>
      <c r="J273" s="157">
        <f t="shared" si="50"/>
        <v>0</v>
      </c>
      <c r="K273" s="158"/>
      <c r="L273" s="30"/>
      <c r="M273" s="159" t="s">
        <v>1</v>
      </c>
      <c r="N273" s="160" t="s">
        <v>37</v>
      </c>
      <c r="O273" s="58"/>
      <c r="P273" s="161">
        <f t="shared" si="51"/>
        <v>0</v>
      </c>
      <c r="Q273" s="161">
        <v>0</v>
      </c>
      <c r="R273" s="161">
        <f t="shared" si="52"/>
        <v>0</v>
      </c>
      <c r="S273" s="161">
        <v>0</v>
      </c>
      <c r="T273" s="162">
        <f t="shared" si="5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3" t="s">
        <v>205</v>
      </c>
      <c r="AT273" s="163" t="s">
        <v>142</v>
      </c>
      <c r="AU273" s="163" t="s">
        <v>84</v>
      </c>
      <c r="AY273" s="14" t="s">
        <v>141</v>
      </c>
      <c r="BE273" s="164">
        <f t="shared" si="54"/>
        <v>0</v>
      </c>
      <c r="BF273" s="164">
        <f t="shared" si="55"/>
        <v>0</v>
      </c>
      <c r="BG273" s="164">
        <f t="shared" si="56"/>
        <v>0</v>
      </c>
      <c r="BH273" s="164">
        <f t="shared" si="57"/>
        <v>0</v>
      </c>
      <c r="BI273" s="164">
        <f t="shared" si="58"/>
        <v>0</v>
      </c>
      <c r="BJ273" s="14" t="s">
        <v>84</v>
      </c>
      <c r="BK273" s="164">
        <f t="shared" si="59"/>
        <v>0</v>
      </c>
      <c r="BL273" s="14" t="s">
        <v>205</v>
      </c>
      <c r="BM273" s="163" t="s">
        <v>2247</v>
      </c>
    </row>
    <row r="274" spans="1:65" s="2" customFormat="1" ht="33" customHeight="1">
      <c r="A274" s="29"/>
      <c r="B274" s="150"/>
      <c r="C274" s="151" t="s">
        <v>703</v>
      </c>
      <c r="D274" s="151" t="s">
        <v>142</v>
      </c>
      <c r="E274" s="152" t="s">
        <v>2248</v>
      </c>
      <c r="F274" s="153" t="s">
        <v>2249</v>
      </c>
      <c r="G274" s="154" t="s">
        <v>157</v>
      </c>
      <c r="H274" s="155">
        <v>2</v>
      </c>
      <c r="I274" s="156"/>
      <c r="J274" s="157">
        <f t="shared" si="50"/>
        <v>0</v>
      </c>
      <c r="K274" s="158"/>
      <c r="L274" s="30"/>
      <c r="M274" s="159" t="s">
        <v>1</v>
      </c>
      <c r="N274" s="160" t="s">
        <v>37</v>
      </c>
      <c r="O274" s="58"/>
      <c r="P274" s="161">
        <f t="shared" si="51"/>
        <v>0</v>
      </c>
      <c r="Q274" s="161">
        <v>0</v>
      </c>
      <c r="R274" s="161">
        <f t="shared" si="52"/>
        <v>0</v>
      </c>
      <c r="S274" s="161">
        <v>0</v>
      </c>
      <c r="T274" s="162">
        <f t="shared" si="5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3" t="s">
        <v>205</v>
      </c>
      <c r="AT274" s="163" t="s">
        <v>142</v>
      </c>
      <c r="AU274" s="163" t="s">
        <v>84</v>
      </c>
      <c r="AY274" s="14" t="s">
        <v>141</v>
      </c>
      <c r="BE274" s="164">
        <f t="shared" si="54"/>
        <v>0</v>
      </c>
      <c r="BF274" s="164">
        <f t="shared" si="55"/>
        <v>0</v>
      </c>
      <c r="BG274" s="164">
        <f t="shared" si="56"/>
        <v>0</v>
      </c>
      <c r="BH274" s="164">
        <f t="shared" si="57"/>
        <v>0</v>
      </c>
      <c r="BI274" s="164">
        <f t="shared" si="58"/>
        <v>0</v>
      </c>
      <c r="BJ274" s="14" t="s">
        <v>84</v>
      </c>
      <c r="BK274" s="164">
        <f t="shared" si="59"/>
        <v>0</v>
      </c>
      <c r="BL274" s="14" t="s">
        <v>205</v>
      </c>
      <c r="BM274" s="163" t="s">
        <v>2250</v>
      </c>
    </row>
    <row r="275" spans="1:65" s="2" customFormat="1" ht="33" customHeight="1">
      <c r="A275" s="29"/>
      <c r="B275" s="150"/>
      <c r="C275" s="151" t="s">
        <v>707</v>
      </c>
      <c r="D275" s="151" t="s">
        <v>142</v>
      </c>
      <c r="E275" s="152" t="s">
        <v>2251</v>
      </c>
      <c r="F275" s="153" t="s">
        <v>2252</v>
      </c>
      <c r="G275" s="154" t="s">
        <v>157</v>
      </c>
      <c r="H275" s="155">
        <v>18</v>
      </c>
      <c r="I275" s="156"/>
      <c r="J275" s="157">
        <f t="shared" si="50"/>
        <v>0</v>
      </c>
      <c r="K275" s="158"/>
      <c r="L275" s="30"/>
      <c r="M275" s="159" t="s">
        <v>1</v>
      </c>
      <c r="N275" s="160" t="s">
        <v>37</v>
      </c>
      <c r="O275" s="58"/>
      <c r="P275" s="161">
        <f t="shared" si="51"/>
        <v>0</v>
      </c>
      <c r="Q275" s="161">
        <v>0</v>
      </c>
      <c r="R275" s="161">
        <f t="shared" si="52"/>
        <v>0</v>
      </c>
      <c r="S275" s="161">
        <v>0</v>
      </c>
      <c r="T275" s="162">
        <f t="shared" si="5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3" t="s">
        <v>205</v>
      </c>
      <c r="AT275" s="163" t="s">
        <v>142</v>
      </c>
      <c r="AU275" s="163" t="s">
        <v>84</v>
      </c>
      <c r="AY275" s="14" t="s">
        <v>141</v>
      </c>
      <c r="BE275" s="164">
        <f t="shared" si="54"/>
        <v>0</v>
      </c>
      <c r="BF275" s="164">
        <f t="shared" si="55"/>
        <v>0</v>
      </c>
      <c r="BG275" s="164">
        <f t="shared" si="56"/>
        <v>0</v>
      </c>
      <c r="BH275" s="164">
        <f t="shared" si="57"/>
        <v>0</v>
      </c>
      <c r="BI275" s="164">
        <f t="shared" si="58"/>
        <v>0</v>
      </c>
      <c r="BJ275" s="14" t="s">
        <v>84</v>
      </c>
      <c r="BK275" s="164">
        <f t="shared" si="59"/>
        <v>0</v>
      </c>
      <c r="BL275" s="14" t="s">
        <v>205</v>
      </c>
      <c r="BM275" s="163" t="s">
        <v>2253</v>
      </c>
    </row>
    <row r="276" spans="1:65" s="2" customFormat="1" ht="33" customHeight="1">
      <c r="A276" s="29"/>
      <c r="B276" s="150"/>
      <c r="C276" s="151" t="s">
        <v>711</v>
      </c>
      <c r="D276" s="151" t="s">
        <v>142</v>
      </c>
      <c r="E276" s="152" t="s">
        <v>2254</v>
      </c>
      <c r="F276" s="153" t="s">
        <v>2255</v>
      </c>
      <c r="G276" s="154" t="s">
        <v>157</v>
      </c>
      <c r="H276" s="155">
        <v>8</v>
      </c>
      <c r="I276" s="156"/>
      <c r="J276" s="157">
        <f t="shared" si="50"/>
        <v>0</v>
      </c>
      <c r="K276" s="158"/>
      <c r="L276" s="30"/>
      <c r="M276" s="159" t="s">
        <v>1</v>
      </c>
      <c r="N276" s="160" t="s">
        <v>37</v>
      </c>
      <c r="O276" s="58"/>
      <c r="P276" s="161">
        <f t="shared" si="51"/>
        <v>0</v>
      </c>
      <c r="Q276" s="161">
        <v>0</v>
      </c>
      <c r="R276" s="161">
        <f t="shared" si="52"/>
        <v>0</v>
      </c>
      <c r="S276" s="161">
        <v>0</v>
      </c>
      <c r="T276" s="162">
        <f t="shared" si="5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3" t="s">
        <v>205</v>
      </c>
      <c r="AT276" s="163" t="s">
        <v>142</v>
      </c>
      <c r="AU276" s="163" t="s">
        <v>84</v>
      </c>
      <c r="AY276" s="14" t="s">
        <v>141</v>
      </c>
      <c r="BE276" s="164">
        <f t="shared" si="54"/>
        <v>0</v>
      </c>
      <c r="BF276" s="164">
        <f t="shared" si="55"/>
        <v>0</v>
      </c>
      <c r="BG276" s="164">
        <f t="shared" si="56"/>
        <v>0</v>
      </c>
      <c r="BH276" s="164">
        <f t="shared" si="57"/>
        <v>0</v>
      </c>
      <c r="BI276" s="164">
        <f t="shared" si="58"/>
        <v>0</v>
      </c>
      <c r="BJ276" s="14" t="s">
        <v>84</v>
      </c>
      <c r="BK276" s="164">
        <f t="shared" si="59"/>
        <v>0</v>
      </c>
      <c r="BL276" s="14" t="s">
        <v>205</v>
      </c>
      <c r="BM276" s="163" t="s">
        <v>2256</v>
      </c>
    </row>
    <row r="277" spans="1:65" s="2" customFormat="1" ht="33" customHeight="1">
      <c r="A277" s="29"/>
      <c r="B277" s="150"/>
      <c r="C277" s="151" t="s">
        <v>715</v>
      </c>
      <c r="D277" s="151" t="s">
        <v>142</v>
      </c>
      <c r="E277" s="152" t="s">
        <v>2257</v>
      </c>
      <c r="F277" s="153" t="s">
        <v>2258</v>
      </c>
      <c r="G277" s="154" t="s">
        <v>157</v>
      </c>
      <c r="H277" s="155">
        <v>12</v>
      </c>
      <c r="I277" s="156"/>
      <c r="J277" s="157">
        <f t="shared" si="50"/>
        <v>0</v>
      </c>
      <c r="K277" s="158"/>
      <c r="L277" s="30"/>
      <c r="M277" s="159" t="s">
        <v>1</v>
      </c>
      <c r="N277" s="160" t="s">
        <v>37</v>
      </c>
      <c r="O277" s="58"/>
      <c r="P277" s="161">
        <f t="shared" si="51"/>
        <v>0</v>
      </c>
      <c r="Q277" s="161">
        <v>0</v>
      </c>
      <c r="R277" s="161">
        <f t="shared" si="52"/>
        <v>0</v>
      </c>
      <c r="S277" s="161">
        <v>0</v>
      </c>
      <c r="T277" s="162">
        <f t="shared" si="5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3" t="s">
        <v>205</v>
      </c>
      <c r="AT277" s="163" t="s">
        <v>142</v>
      </c>
      <c r="AU277" s="163" t="s">
        <v>84</v>
      </c>
      <c r="AY277" s="14" t="s">
        <v>141</v>
      </c>
      <c r="BE277" s="164">
        <f t="shared" si="54"/>
        <v>0</v>
      </c>
      <c r="BF277" s="164">
        <f t="shared" si="55"/>
        <v>0</v>
      </c>
      <c r="BG277" s="164">
        <f t="shared" si="56"/>
        <v>0</v>
      </c>
      <c r="BH277" s="164">
        <f t="shared" si="57"/>
        <v>0</v>
      </c>
      <c r="BI277" s="164">
        <f t="shared" si="58"/>
        <v>0</v>
      </c>
      <c r="BJ277" s="14" t="s">
        <v>84</v>
      </c>
      <c r="BK277" s="164">
        <f t="shared" si="59"/>
        <v>0</v>
      </c>
      <c r="BL277" s="14" t="s">
        <v>205</v>
      </c>
      <c r="BM277" s="163" t="s">
        <v>2259</v>
      </c>
    </row>
    <row r="278" spans="1:65" s="2" customFormat="1" ht="16.5" customHeight="1">
      <c r="A278" s="29"/>
      <c r="B278" s="150"/>
      <c r="C278" s="151" t="s">
        <v>719</v>
      </c>
      <c r="D278" s="151" t="s">
        <v>142</v>
      </c>
      <c r="E278" s="152" t="s">
        <v>1759</v>
      </c>
      <c r="F278" s="153" t="s">
        <v>1760</v>
      </c>
      <c r="G278" s="154" t="s">
        <v>145</v>
      </c>
      <c r="H278" s="155">
        <v>12.1</v>
      </c>
      <c r="I278" s="156"/>
      <c r="J278" s="157">
        <f t="shared" si="50"/>
        <v>0</v>
      </c>
      <c r="K278" s="158"/>
      <c r="L278" s="30"/>
      <c r="M278" s="159" t="s">
        <v>1</v>
      </c>
      <c r="N278" s="160" t="s">
        <v>37</v>
      </c>
      <c r="O278" s="58"/>
      <c r="P278" s="161">
        <f t="shared" si="51"/>
        <v>0</v>
      </c>
      <c r="Q278" s="161">
        <v>0</v>
      </c>
      <c r="R278" s="161">
        <f t="shared" si="52"/>
        <v>0</v>
      </c>
      <c r="S278" s="161">
        <v>0</v>
      </c>
      <c r="T278" s="162">
        <f t="shared" si="5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3" t="s">
        <v>205</v>
      </c>
      <c r="AT278" s="163" t="s">
        <v>142</v>
      </c>
      <c r="AU278" s="163" t="s">
        <v>84</v>
      </c>
      <c r="AY278" s="14" t="s">
        <v>141</v>
      </c>
      <c r="BE278" s="164">
        <f t="shared" si="54"/>
        <v>0</v>
      </c>
      <c r="BF278" s="164">
        <f t="shared" si="55"/>
        <v>0</v>
      </c>
      <c r="BG278" s="164">
        <f t="shared" si="56"/>
        <v>0</v>
      </c>
      <c r="BH278" s="164">
        <f t="shared" si="57"/>
        <v>0</v>
      </c>
      <c r="BI278" s="164">
        <f t="shared" si="58"/>
        <v>0</v>
      </c>
      <c r="BJ278" s="14" t="s">
        <v>84</v>
      </c>
      <c r="BK278" s="164">
        <f t="shared" si="59"/>
        <v>0</v>
      </c>
      <c r="BL278" s="14" t="s">
        <v>205</v>
      </c>
      <c r="BM278" s="163" t="s">
        <v>2260</v>
      </c>
    </row>
    <row r="279" spans="1:65" s="2" customFormat="1" ht="24.2" customHeight="1">
      <c r="A279" s="29"/>
      <c r="B279" s="150"/>
      <c r="C279" s="151" t="s">
        <v>723</v>
      </c>
      <c r="D279" s="151" t="s">
        <v>142</v>
      </c>
      <c r="E279" s="152" t="s">
        <v>2261</v>
      </c>
      <c r="F279" s="153" t="s">
        <v>2262</v>
      </c>
      <c r="G279" s="154" t="s">
        <v>145</v>
      </c>
      <c r="H279" s="155">
        <v>8.6</v>
      </c>
      <c r="I279" s="156"/>
      <c r="J279" s="157">
        <f t="shared" si="50"/>
        <v>0</v>
      </c>
      <c r="K279" s="158"/>
      <c r="L279" s="30"/>
      <c r="M279" s="159" t="s">
        <v>1</v>
      </c>
      <c r="N279" s="160" t="s">
        <v>37</v>
      </c>
      <c r="O279" s="58"/>
      <c r="P279" s="161">
        <f t="shared" si="51"/>
        <v>0</v>
      </c>
      <c r="Q279" s="161">
        <v>0</v>
      </c>
      <c r="R279" s="161">
        <f t="shared" si="52"/>
        <v>0</v>
      </c>
      <c r="S279" s="161">
        <v>0</v>
      </c>
      <c r="T279" s="162">
        <f t="shared" si="5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3" t="s">
        <v>205</v>
      </c>
      <c r="AT279" s="163" t="s">
        <v>142</v>
      </c>
      <c r="AU279" s="163" t="s">
        <v>84</v>
      </c>
      <c r="AY279" s="14" t="s">
        <v>141</v>
      </c>
      <c r="BE279" s="164">
        <f t="shared" si="54"/>
        <v>0</v>
      </c>
      <c r="BF279" s="164">
        <f t="shared" si="55"/>
        <v>0</v>
      </c>
      <c r="BG279" s="164">
        <f t="shared" si="56"/>
        <v>0</v>
      </c>
      <c r="BH279" s="164">
        <f t="shared" si="57"/>
        <v>0</v>
      </c>
      <c r="BI279" s="164">
        <f t="shared" si="58"/>
        <v>0</v>
      </c>
      <c r="BJ279" s="14" t="s">
        <v>84</v>
      </c>
      <c r="BK279" s="164">
        <f t="shared" si="59"/>
        <v>0</v>
      </c>
      <c r="BL279" s="14" t="s">
        <v>205</v>
      </c>
      <c r="BM279" s="163" t="s">
        <v>2263</v>
      </c>
    </row>
    <row r="280" spans="1:65" s="2" customFormat="1" ht="24.2" customHeight="1">
      <c r="A280" s="29"/>
      <c r="B280" s="150"/>
      <c r="C280" s="151" t="s">
        <v>727</v>
      </c>
      <c r="D280" s="151" t="s">
        <v>142</v>
      </c>
      <c r="E280" s="152" t="s">
        <v>1612</v>
      </c>
      <c r="F280" s="153" t="s">
        <v>1613</v>
      </c>
      <c r="G280" s="154" t="s">
        <v>145</v>
      </c>
      <c r="H280" s="155">
        <v>48.8</v>
      </c>
      <c r="I280" s="156"/>
      <c r="J280" s="157">
        <f t="shared" si="50"/>
        <v>0</v>
      </c>
      <c r="K280" s="158"/>
      <c r="L280" s="30"/>
      <c r="M280" s="159" t="s">
        <v>1</v>
      </c>
      <c r="N280" s="160" t="s">
        <v>37</v>
      </c>
      <c r="O280" s="58"/>
      <c r="P280" s="161">
        <f t="shared" si="51"/>
        <v>0</v>
      </c>
      <c r="Q280" s="161">
        <v>0</v>
      </c>
      <c r="R280" s="161">
        <f t="shared" si="52"/>
        <v>0</v>
      </c>
      <c r="S280" s="161">
        <v>0</v>
      </c>
      <c r="T280" s="162">
        <f t="shared" si="5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3" t="s">
        <v>205</v>
      </c>
      <c r="AT280" s="163" t="s">
        <v>142</v>
      </c>
      <c r="AU280" s="163" t="s">
        <v>84</v>
      </c>
      <c r="AY280" s="14" t="s">
        <v>141</v>
      </c>
      <c r="BE280" s="164">
        <f t="shared" si="54"/>
        <v>0</v>
      </c>
      <c r="BF280" s="164">
        <f t="shared" si="55"/>
        <v>0</v>
      </c>
      <c r="BG280" s="164">
        <f t="shared" si="56"/>
        <v>0</v>
      </c>
      <c r="BH280" s="164">
        <f t="shared" si="57"/>
        <v>0</v>
      </c>
      <c r="BI280" s="164">
        <f t="shared" si="58"/>
        <v>0</v>
      </c>
      <c r="BJ280" s="14" t="s">
        <v>84</v>
      </c>
      <c r="BK280" s="164">
        <f t="shared" si="59"/>
        <v>0</v>
      </c>
      <c r="BL280" s="14" t="s">
        <v>205</v>
      </c>
      <c r="BM280" s="163" t="s">
        <v>2264</v>
      </c>
    </row>
    <row r="281" spans="1:65" s="2" customFormat="1" ht="33" customHeight="1">
      <c r="A281" s="29"/>
      <c r="B281" s="150"/>
      <c r="C281" s="151" t="s">
        <v>731</v>
      </c>
      <c r="D281" s="151" t="s">
        <v>142</v>
      </c>
      <c r="E281" s="152" t="s">
        <v>1615</v>
      </c>
      <c r="F281" s="153" t="s">
        <v>1619</v>
      </c>
      <c r="G281" s="154" t="s">
        <v>145</v>
      </c>
      <c r="H281" s="155">
        <v>48.8</v>
      </c>
      <c r="I281" s="156"/>
      <c r="J281" s="157">
        <f t="shared" si="50"/>
        <v>0</v>
      </c>
      <c r="K281" s="158"/>
      <c r="L281" s="30"/>
      <c r="M281" s="159" t="s">
        <v>1</v>
      </c>
      <c r="N281" s="160" t="s">
        <v>37</v>
      </c>
      <c r="O281" s="58"/>
      <c r="P281" s="161">
        <f t="shared" si="51"/>
        <v>0</v>
      </c>
      <c r="Q281" s="161">
        <v>0</v>
      </c>
      <c r="R281" s="161">
        <f t="shared" si="52"/>
        <v>0</v>
      </c>
      <c r="S281" s="161">
        <v>0</v>
      </c>
      <c r="T281" s="162">
        <f t="shared" si="5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3" t="s">
        <v>205</v>
      </c>
      <c r="AT281" s="163" t="s">
        <v>142</v>
      </c>
      <c r="AU281" s="163" t="s">
        <v>84</v>
      </c>
      <c r="AY281" s="14" t="s">
        <v>141</v>
      </c>
      <c r="BE281" s="164">
        <f t="shared" si="54"/>
        <v>0</v>
      </c>
      <c r="BF281" s="164">
        <f t="shared" si="55"/>
        <v>0</v>
      </c>
      <c r="BG281" s="164">
        <f t="shared" si="56"/>
        <v>0</v>
      </c>
      <c r="BH281" s="164">
        <f t="shared" si="57"/>
        <v>0</v>
      </c>
      <c r="BI281" s="164">
        <f t="shared" si="58"/>
        <v>0</v>
      </c>
      <c r="BJ281" s="14" t="s">
        <v>84</v>
      </c>
      <c r="BK281" s="164">
        <f t="shared" si="59"/>
        <v>0</v>
      </c>
      <c r="BL281" s="14" t="s">
        <v>205</v>
      </c>
      <c r="BM281" s="163" t="s">
        <v>2265</v>
      </c>
    </row>
    <row r="282" spans="1:65" s="2" customFormat="1" ht="24.2" customHeight="1">
      <c r="A282" s="29"/>
      <c r="B282" s="150"/>
      <c r="C282" s="151" t="s">
        <v>735</v>
      </c>
      <c r="D282" s="151" t="s">
        <v>142</v>
      </c>
      <c r="E282" s="152" t="s">
        <v>2266</v>
      </c>
      <c r="F282" s="153" t="s">
        <v>2267</v>
      </c>
      <c r="G282" s="154" t="s">
        <v>145</v>
      </c>
      <c r="H282" s="155">
        <v>8.6</v>
      </c>
      <c r="I282" s="156"/>
      <c r="J282" s="157">
        <f t="shared" si="50"/>
        <v>0</v>
      </c>
      <c r="K282" s="158"/>
      <c r="L282" s="30"/>
      <c r="M282" s="159" t="s">
        <v>1</v>
      </c>
      <c r="N282" s="160" t="s">
        <v>37</v>
      </c>
      <c r="O282" s="58"/>
      <c r="P282" s="161">
        <f t="shared" si="51"/>
        <v>0</v>
      </c>
      <c r="Q282" s="161">
        <v>0</v>
      </c>
      <c r="R282" s="161">
        <f t="shared" si="52"/>
        <v>0</v>
      </c>
      <c r="S282" s="161">
        <v>0</v>
      </c>
      <c r="T282" s="162">
        <f t="shared" si="5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3" t="s">
        <v>205</v>
      </c>
      <c r="AT282" s="163" t="s">
        <v>142</v>
      </c>
      <c r="AU282" s="163" t="s">
        <v>84</v>
      </c>
      <c r="AY282" s="14" t="s">
        <v>141</v>
      </c>
      <c r="BE282" s="164">
        <f t="shared" si="54"/>
        <v>0</v>
      </c>
      <c r="BF282" s="164">
        <f t="shared" si="55"/>
        <v>0</v>
      </c>
      <c r="BG282" s="164">
        <f t="shared" si="56"/>
        <v>0</v>
      </c>
      <c r="BH282" s="164">
        <f t="shared" si="57"/>
        <v>0</v>
      </c>
      <c r="BI282" s="164">
        <f t="shared" si="58"/>
        <v>0</v>
      </c>
      <c r="BJ282" s="14" t="s">
        <v>84</v>
      </c>
      <c r="BK282" s="164">
        <f t="shared" si="59"/>
        <v>0</v>
      </c>
      <c r="BL282" s="14" t="s">
        <v>205</v>
      </c>
      <c r="BM282" s="163" t="s">
        <v>2268</v>
      </c>
    </row>
    <row r="283" spans="1:65" s="2" customFormat="1" ht="24.2" customHeight="1">
      <c r="A283" s="29"/>
      <c r="B283" s="150"/>
      <c r="C283" s="151" t="s">
        <v>739</v>
      </c>
      <c r="D283" s="151" t="s">
        <v>142</v>
      </c>
      <c r="E283" s="152" t="s">
        <v>2269</v>
      </c>
      <c r="F283" s="153" t="s">
        <v>2270</v>
      </c>
      <c r="G283" s="154" t="s">
        <v>287</v>
      </c>
      <c r="H283" s="155">
        <v>240</v>
      </c>
      <c r="I283" s="156"/>
      <c r="J283" s="157">
        <f t="shared" si="50"/>
        <v>0</v>
      </c>
      <c r="K283" s="158"/>
      <c r="L283" s="30"/>
      <c r="M283" s="159" t="s">
        <v>1</v>
      </c>
      <c r="N283" s="160" t="s">
        <v>37</v>
      </c>
      <c r="O283" s="58"/>
      <c r="P283" s="161">
        <f t="shared" si="51"/>
        <v>0</v>
      </c>
      <c r="Q283" s="161">
        <v>0</v>
      </c>
      <c r="R283" s="161">
        <f t="shared" si="52"/>
        <v>0</v>
      </c>
      <c r="S283" s="161">
        <v>0</v>
      </c>
      <c r="T283" s="162">
        <f t="shared" si="5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3" t="s">
        <v>205</v>
      </c>
      <c r="AT283" s="163" t="s">
        <v>142</v>
      </c>
      <c r="AU283" s="163" t="s">
        <v>84</v>
      </c>
      <c r="AY283" s="14" t="s">
        <v>141</v>
      </c>
      <c r="BE283" s="164">
        <f t="shared" si="54"/>
        <v>0</v>
      </c>
      <c r="BF283" s="164">
        <f t="shared" si="55"/>
        <v>0</v>
      </c>
      <c r="BG283" s="164">
        <f t="shared" si="56"/>
        <v>0</v>
      </c>
      <c r="BH283" s="164">
        <f t="shared" si="57"/>
        <v>0</v>
      </c>
      <c r="BI283" s="164">
        <f t="shared" si="58"/>
        <v>0</v>
      </c>
      <c r="BJ283" s="14" t="s">
        <v>84</v>
      </c>
      <c r="BK283" s="164">
        <f t="shared" si="59"/>
        <v>0</v>
      </c>
      <c r="BL283" s="14" t="s">
        <v>205</v>
      </c>
      <c r="BM283" s="163" t="s">
        <v>2271</v>
      </c>
    </row>
    <row r="284" spans="1:65" s="2" customFormat="1" ht="24.2" customHeight="1">
      <c r="A284" s="29"/>
      <c r="B284" s="150"/>
      <c r="C284" s="151" t="s">
        <v>743</v>
      </c>
      <c r="D284" s="151" t="s">
        <v>142</v>
      </c>
      <c r="E284" s="152" t="s">
        <v>2272</v>
      </c>
      <c r="F284" s="153" t="s">
        <v>2273</v>
      </c>
      <c r="G284" s="154" t="s">
        <v>287</v>
      </c>
      <c r="H284" s="155">
        <v>80</v>
      </c>
      <c r="I284" s="156"/>
      <c r="J284" s="157">
        <f t="shared" si="50"/>
        <v>0</v>
      </c>
      <c r="K284" s="158"/>
      <c r="L284" s="30"/>
      <c r="M284" s="159" t="s">
        <v>1</v>
      </c>
      <c r="N284" s="160" t="s">
        <v>37</v>
      </c>
      <c r="O284" s="58"/>
      <c r="P284" s="161">
        <f t="shared" si="51"/>
        <v>0</v>
      </c>
      <c r="Q284" s="161">
        <v>0</v>
      </c>
      <c r="R284" s="161">
        <f t="shared" si="52"/>
        <v>0</v>
      </c>
      <c r="S284" s="161">
        <v>0</v>
      </c>
      <c r="T284" s="162">
        <f t="shared" si="5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3" t="s">
        <v>205</v>
      </c>
      <c r="AT284" s="163" t="s">
        <v>142</v>
      </c>
      <c r="AU284" s="163" t="s">
        <v>84</v>
      </c>
      <c r="AY284" s="14" t="s">
        <v>141</v>
      </c>
      <c r="BE284" s="164">
        <f t="shared" si="54"/>
        <v>0</v>
      </c>
      <c r="BF284" s="164">
        <f t="shared" si="55"/>
        <v>0</v>
      </c>
      <c r="BG284" s="164">
        <f t="shared" si="56"/>
        <v>0</v>
      </c>
      <c r="BH284" s="164">
        <f t="shared" si="57"/>
        <v>0</v>
      </c>
      <c r="BI284" s="164">
        <f t="shared" si="58"/>
        <v>0</v>
      </c>
      <c r="BJ284" s="14" t="s">
        <v>84</v>
      </c>
      <c r="BK284" s="164">
        <f t="shared" si="59"/>
        <v>0</v>
      </c>
      <c r="BL284" s="14" t="s">
        <v>205</v>
      </c>
      <c r="BM284" s="163" t="s">
        <v>2274</v>
      </c>
    </row>
    <row r="285" spans="1:65" s="2" customFormat="1" ht="16.5" customHeight="1">
      <c r="A285" s="29"/>
      <c r="B285" s="150"/>
      <c r="C285" s="151" t="s">
        <v>747</v>
      </c>
      <c r="D285" s="151" t="s">
        <v>142</v>
      </c>
      <c r="E285" s="152" t="s">
        <v>2275</v>
      </c>
      <c r="F285" s="153" t="s">
        <v>2276</v>
      </c>
      <c r="G285" s="154" t="s">
        <v>1791</v>
      </c>
      <c r="H285" s="155">
        <v>7470</v>
      </c>
      <c r="I285" s="156"/>
      <c r="J285" s="157">
        <f t="shared" si="50"/>
        <v>0</v>
      </c>
      <c r="K285" s="158"/>
      <c r="L285" s="30"/>
      <c r="M285" s="159" t="s">
        <v>1</v>
      </c>
      <c r="N285" s="160" t="s">
        <v>37</v>
      </c>
      <c r="O285" s="58"/>
      <c r="P285" s="161">
        <f t="shared" si="51"/>
        <v>0</v>
      </c>
      <c r="Q285" s="161">
        <v>0</v>
      </c>
      <c r="R285" s="161">
        <f t="shared" si="52"/>
        <v>0</v>
      </c>
      <c r="S285" s="161">
        <v>0</v>
      </c>
      <c r="T285" s="162">
        <f t="shared" si="5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3" t="s">
        <v>205</v>
      </c>
      <c r="AT285" s="163" t="s">
        <v>142</v>
      </c>
      <c r="AU285" s="163" t="s">
        <v>84</v>
      </c>
      <c r="AY285" s="14" t="s">
        <v>141</v>
      </c>
      <c r="BE285" s="164">
        <f t="shared" si="54"/>
        <v>0</v>
      </c>
      <c r="BF285" s="164">
        <f t="shared" si="55"/>
        <v>0</v>
      </c>
      <c r="BG285" s="164">
        <f t="shared" si="56"/>
        <v>0</v>
      </c>
      <c r="BH285" s="164">
        <f t="shared" si="57"/>
        <v>0</v>
      </c>
      <c r="BI285" s="164">
        <f t="shared" si="58"/>
        <v>0</v>
      </c>
      <c r="BJ285" s="14" t="s">
        <v>84</v>
      </c>
      <c r="BK285" s="164">
        <f t="shared" si="59"/>
        <v>0</v>
      </c>
      <c r="BL285" s="14" t="s">
        <v>205</v>
      </c>
      <c r="BM285" s="163" t="s">
        <v>2277</v>
      </c>
    </row>
    <row r="286" spans="1:65" s="2" customFormat="1" ht="24.2" customHeight="1">
      <c r="A286" s="29"/>
      <c r="B286" s="150"/>
      <c r="C286" s="151" t="s">
        <v>751</v>
      </c>
      <c r="D286" s="151" t="s">
        <v>142</v>
      </c>
      <c r="E286" s="152" t="s">
        <v>2278</v>
      </c>
      <c r="F286" s="153" t="s">
        <v>2279</v>
      </c>
      <c r="G286" s="154" t="s">
        <v>145</v>
      </c>
      <c r="H286" s="155">
        <v>240</v>
      </c>
      <c r="I286" s="156"/>
      <c r="J286" s="157">
        <f t="shared" si="50"/>
        <v>0</v>
      </c>
      <c r="K286" s="158"/>
      <c r="L286" s="30"/>
      <c r="M286" s="159" t="s">
        <v>1</v>
      </c>
      <c r="N286" s="160" t="s">
        <v>37</v>
      </c>
      <c r="O286" s="58"/>
      <c r="P286" s="161">
        <f t="shared" si="51"/>
        <v>0</v>
      </c>
      <c r="Q286" s="161">
        <v>0</v>
      </c>
      <c r="R286" s="161">
        <f t="shared" si="52"/>
        <v>0</v>
      </c>
      <c r="S286" s="161">
        <v>0</v>
      </c>
      <c r="T286" s="162">
        <f t="shared" si="5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3" t="s">
        <v>205</v>
      </c>
      <c r="AT286" s="163" t="s">
        <v>142</v>
      </c>
      <c r="AU286" s="163" t="s">
        <v>84</v>
      </c>
      <c r="AY286" s="14" t="s">
        <v>141</v>
      </c>
      <c r="BE286" s="164">
        <f t="shared" si="54"/>
        <v>0</v>
      </c>
      <c r="BF286" s="164">
        <f t="shared" si="55"/>
        <v>0</v>
      </c>
      <c r="BG286" s="164">
        <f t="shared" si="56"/>
        <v>0</v>
      </c>
      <c r="BH286" s="164">
        <f t="shared" si="57"/>
        <v>0</v>
      </c>
      <c r="BI286" s="164">
        <f t="shared" si="58"/>
        <v>0</v>
      </c>
      <c r="BJ286" s="14" t="s">
        <v>84</v>
      </c>
      <c r="BK286" s="164">
        <f t="shared" si="59"/>
        <v>0</v>
      </c>
      <c r="BL286" s="14" t="s">
        <v>205</v>
      </c>
      <c r="BM286" s="163" t="s">
        <v>2280</v>
      </c>
    </row>
    <row r="287" spans="1:65" s="2" customFormat="1" ht="37.9" customHeight="1">
      <c r="A287" s="29"/>
      <c r="B287" s="150"/>
      <c r="C287" s="151" t="s">
        <v>755</v>
      </c>
      <c r="D287" s="151" t="s">
        <v>142</v>
      </c>
      <c r="E287" s="152" t="s">
        <v>2281</v>
      </c>
      <c r="F287" s="153" t="s">
        <v>2282</v>
      </c>
      <c r="G287" s="154" t="s">
        <v>145</v>
      </c>
      <c r="H287" s="155">
        <v>157.5</v>
      </c>
      <c r="I287" s="156"/>
      <c r="J287" s="157">
        <f t="shared" si="50"/>
        <v>0</v>
      </c>
      <c r="K287" s="158"/>
      <c r="L287" s="30"/>
      <c r="M287" s="159" t="s">
        <v>1</v>
      </c>
      <c r="N287" s="160" t="s">
        <v>37</v>
      </c>
      <c r="O287" s="58"/>
      <c r="P287" s="161">
        <f t="shared" si="51"/>
        <v>0</v>
      </c>
      <c r="Q287" s="161">
        <v>0</v>
      </c>
      <c r="R287" s="161">
        <f t="shared" si="52"/>
        <v>0</v>
      </c>
      <c r="S287" s="161">
        <v>0</v>
      </c>
      <c r="T287" s="162">
        <f t="shared" si="5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3" t="s">
        <v>205</v>
      </c>
      <c r="AT287" s="163" t="s">
        <v>142</v>
      </c>
      <c r="AU287" s="163" t="s">
        <v>84</v>
      </c>
      <c r="AY287" s="14" t="s">
        <v>141</v>
      </c>
      <c r="BE287" s="164">
        <f t="shared" si="54"/>
        <v>0</v>
      </c>
      <c r="BF287" s="164">
        <f t="shared" si="55"/>
        <v>0</v>
      </c>
      <c r="BG287" s="164">
        <f t="shared" si="56"/>
        <v>0</v>
      </c>
      <c r="BH287" s="164">
        <f t="shared" si="57"/>
        <v>0</v>
      </c>
      <c r="BI287" s="164">
        <f t="shared" si="58"/>
        <v>0</v>
      </c>
      <c r="BJ287" s="14" t="s">
        <v>84</v>
      </c>
      <c r="BK287" s="164">
        <f t="shared" si="59"/>
        <v>0</v>
      </c>
      <c r="BL287" s="14" t="s">
        <v>205</v>
      </c>
      <c r="BM287" s="163" t="s">
        <v>2283</v>
      </c>
    </row>
    <row r="288" spans="1:65" s="2" customFormat="1" ht="24.2" customHeight="1">
      <c r="A288" s="29"/>
      <c r="B288" s="150"/>
      <c r="C288" s="151" t="s">
        <v>759</v>
      </c>
      <c r="D288" s="151" t="s">
        <v>142</v>
      </c>
      <c r="E288" s="152" t="s">
        <v>2284</v>
      </c>
      <c r="F288" s="153" t="s">
        <v>2285</v>
      </c>
      <c r="G288" s="154" t="s">
        <v>483</v>
      </c>
      <c r="H288" s="155">
        <v>52</v>
      </c>
      <c r="I288" s="156"/>
      <c r="J288" s="157">
        <f t="shared" si="50"/>
        <v>0</v>
      </c>
      <c r="K288" s="158"/>
      <c r="L288" s="30"/>
      <c r="M288" s="159" t="s">
        <v>1</v>
      </c>
      <c r="N288" s="160" t="s">
        <v>37</v>
      </c>
      <c r="O288" s="58"/>
      <c r="P288" s="161">
        <f t="shared" si="51"/>
        <v>0</v>
      </c>
      <c r="Q288" s="161">
        <v>0</v>
      </c>
      <c r="R288" s="161">
        <f t="shared" si="52"/>
        <v>0</v>
      </c>
      <c r="S288" s="161">
        <v>0</v>
      </c>
      <c r="T288" s="162">
        <f t="shared" si="5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3" t="s">
        <v>205</v>
      </c>
      <c r="AT288" s="163" t="s">
        <v>142</v>
      </c>
      <c r="AU288" s="163" t="s">
        <v>84</v>
      </c>
      <c r="AY288" s="14" t="s">
        <v>141</v>
      </c>
      <c r="BE288" s="164">
        <f t="shared" si="54"/>
        <v>0</v>
      </c>
      <c r="BF288" s="164">
        <f t="shared" si="55"/>
        <v>0</v>
      </c>
      <c r="BG288" s="164">
        <f t="shared" si="56"/>
        <v>0</v>
      </c>
      <c r="BH288" s="164">
        <f t="shared" si="57"/>
        <v>0</v>
      </c>
      <c r="BI288" s="164">
        <f t="shared" si="58"/>
        <v>0</v>
      </c>
      <c r="BJ288" s="14" t="s">
        <v>84</v>
      </c>
      <c r="BK288" s="164">
        <f t="shared" si="59"/>
        <v>0</v>
      </c>
      <c r="BL288" s="14" t="s">
        <v>205</v>
      </c>
      <c r="BM288" s="163" t="s">
        <v>2286</v>
      </c>
    </row>
    <row r="289" spans="1:65" s="2" customFormat="1" ht="24.2" customHeight="1">
      <c r="A289" s="29"/>
      <c r="B289" s="150"/>
      <c r="C289" s="151" t="s">
        <v>763</v>
      </c>
      <c r="D289" s="151" t="s">
        <v>142</v>
      </c>
      <c r="E289" s="152" t="s">
        <v>1826</v>
      </c>
      <c r="F289" s="153" t="s">
        <v>2287</v>
      </c>
      <c r="G289" s="154" t="s">
        <v>483</v>
      </c>
      <c r="H289" s="155">
        <v>76</v>
      </c>
      <c r="I289" s="156"/>
      <c r="J289" s="157">
        <f t="shared" si="50"/>
        <v>0</v>
      </c>
      <c r="K289" s="158"/>
      <c r="L289" s="30"/>
      <c r="M289" s="159" t="s">
        <v>1</v>
      </c>
      <c r="N289" s="160" t="s">
        <v>37</v>
      </c>
      <c r="O289" s="58"/>
      <c r="P289" s="161">
        <f t="shared" si="51"/>
        <v>0</v>
      </c>
      <c r="Q289" s="161">
        <v>0</v>
      </c>
      <c r="R289" s="161">
        <f t="shared" si="52"/>
        <v>0</v>
      </c>
      <c r="S289" s="161">
        <v>0</v>
      </c>
      <c r="T289" s="162">
        <f t="shared" si="5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3" t="s">
        <v>205</v>
      </c>
      <c r="AT289" s="163" t="s">
        <v>142</v>
      </c>
      <c r="AU289" s="163" t="s">
        <v>84</v>
      </c>
      <c r="AY289" s="14" t="s">
        <v>141</v>
      </c>
      <c r="BE289" s="164">
        <f t="shared" si="54"/>
        <v>0</v>
      </c>
      <c r="BF289" s="164">
        <f t="shared" si="55"/>
        <v>0</v>
      </c>
      <c r="BG289" s="164">
        <f t="shared" si="56"/>
        <v>0</v>
      </c>
      <c r="BH289" s="164">
        <f t="shared" si="57"/>
        <v>0</v>
      </c>
      <c r="BI289" s="164">
        <f t="shared" si="58"/>
        <v>0</v>
      </c>
      <c r="BJ289" s="14" t="s">
        <v>84</v>
      </c>
      <c r="BK289" s="164">
        <f t="shared" si="59"/>
        <v>0</v>
      </c>
      <c r="BL289" s="14" t="s">
        <v>205</v>
      </c>
      <c r="BM289" s="163" t="s">
        <v>2288</v>
      </c>
    </row>
    <row r="290" spans="1:65" s="2" customFormat="1" ht="24.2" customHeight="1">
      <c r="A290" s="29"/>
      <c r="B290" s="150"/>
      <c r="C290" s="151" t="s">
        <v>767</v>
      </c>
      <c r="D290" s="151" t="s">
        <v>142</v>
      </c>
      <c r="E290" s="152" t="s">
        <v>2289</v>
      </c>
      <c r="F290" s="153" t="s">
        <v>2290</v>
      </c>
      <c r="G290" s="154" t="s">
        <v>483</v>
      </c>
      <c r="H290" s="155">
        <v>12</v>
      </c>
      <c r="I290" s="156"/>
      <c r="J290" s="157">
        <f t="shared" si="50"/>
        <v>0</v>
      </c>
      <c r="K290" s="158"/>
      <c r="L290" s="30"/>
      <c r="M290" s="159" t="s">
        <v>1</v>
      </c>
      <c r="N290" s="160" t="s">
        <v>37</v>
      </c>
      <c r="O290" s="58"/>
      <c r="P290" s="161">
        <f t="shared" si="51"/>
        <v>0</v>
      </c>
      <c r="Q290" s="161">
        <v>0</v>
      </c>
      <c r="R290" s="161">
        <f t="shared" si="52"/>
        <v>0</v>
      </c>
      <c r="S290" s="161">
        <v>0</v>
      </c>
      <c r="T290" s="162">
        <f t="shared" si="5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3" t="s">
        <v>205</v>
      </c>
      <c r="AT290" s="163" t="s">
        <v>142</v>
      </c>
      <c r="AU290" s="163" t="s">
        <v>84</v>
      </c>
      <c r="AY290" s="14" t="s">
        <v>141</v>
      </c>
      <c r="BE290" s="164">
        <f t="shared" si="54"/>
        <v>0</v>
      </c>
      <c r="BF290" s="164">
        <f t="shared" si="55"/>
        <v>0</v>
      </c>
      <c r="BG290" s="164">
        <f t="shared" si="56"/>
        <v>0</v>
      </c>
      <c r="BH290" s="164">
        <f t="shared" si="57"/>
        <v>0</v>
      </c>
      <c r="BI290" s="164">
        <f t="shared" si="58"/>
        <v>0</v>
      </c>
      <c r="BJ290" s="14" t="s">
        <v>84</v>
      </c>
      <c r="BK290" s="164">
        <f t="shared" si="59"/>
        <v>0</v>
      </c>
      <c r="BL290" s="14" t="s">
        <v>205</v>
      </c>
      <c r="BM290" s="163" t="s">
        <v>2291</v>
      </c>
    </row>
    <row r="291" spans="1:65" s="2" customFormat="1" ht="24.2" customHeight="1">
      <c r="A291" s="29"/>
      <c r="B291" s="150"/>
      <c r="C291" s="151" t="s">
        <v>771</v>
      </c>
      <c r="D291" s="151" t="s">
        <v>142</v>
      </c>
      <c r="E291" s="152" t="s">
        <v>2292</v>
      </c>
      <c r="F291" s="153" t="s">
        <v>2293</v>
      </c>
      <c r="G291" s="154" t="s">
        <v>483</v>
      </c>
      <c r="H291" s="155">
        <v>18</v>
      </c>
      <c r="I291" s="156"/>
      <c r="J291" s="157">
        <f t="shared" si="50"/>
        <v>0</v>
      </c>
      <c r="K291" s="158"/>
      <c r="L291" s="30"/>
      <c r="M291" s="159" t="s">
        <v>1</v>
      </c>
      <c r="N291" s="160" t="s">
        <v>37</v>
      </c>
      <c r="O291" s="58"/>
      <c r="P291" s="161">
        <f t="shared" si="51"/>
        <v>0</v>
      </c>
      <c r="Q291" s="161">
        <v>0</v>
      </c>
      <c r="R291" s="161">
        <f t="shared" si="52"/>
        <v>0</v>
      </c>
      <c r="S291" s="161">
        <v>0</v>
      </c>
      <c r="T291" s="162">
        <f t="shared" si="5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3" t="s">
        <v>205</v>
      </c>
      <c r="AT291" s="163" t="s">
        <v>142</v>
      </c>
      <c r="AU291" s="163" t="s">
        <v>84</v>
      </c>
      <c r="AY291" s="14" t="s">
        <v>141</v>
      </c>
      <c r="BE291" s="164">
        <f t="shared" si="54"/>
        <v>0</v>
      </c>
      <c r="BF291" s="164">
        <f t="shared" si="55"/>
        <v>0</v>
      </c>
      <c r="BG291" s="164">
        <f t="shared" si="56"/>
        <v>0</v>
      </c>
      <c r="BH291" s="164">
        <f t="shared" si="57"/>
        <v>0</v>
      </c>
      <c r="BI291" s="164">
        <f t="shared" si="58"/>
        <v>0</v>
      </c>
      <c r="BJ291" s="14" t="s">
        <v>84</v>
      </c>
      <c r="BK291" s="164">
        <f t="shared" si="59"/>
        <v>0</v>
      </c>
      <c r="BL291" s="14" t="s">
        <v>205</v>
      </c>
      <c r="BM291" s="163" t="s">
        <v>2294</v>
      </c>
    </row>
    <row r="292" spans="1:65" s="2" customFormat="1" ht="24.2" customHeight="1">
      <c r="A292" s="29"/>
      <c r="B292" s="150"/>
      <c r="C292" s="151" t="s">
        <v>775</v>
      </c>
      <c r="D292" s="151" t="s">
        <v>142</v>
      </c>
      <c r="E292" s="152" t="s">
        <v>2295</v>
      </c>
      <c r="F292" s="153" t="s">
        <v>2296</v>
      </c>
      <c r="G292" s="154" t="s">
        <v>483</v>
      </c>
      <c r="H292" s="155">
        <v>8</v>
      </c>
      <c r="I292" s="156"/>
      <c r="J292" s="157">
        <f t="shared" si="50"/>
        <v>0</v>
      </c>
      <c r="K292" s="158"/>
      <c r="L292" s="30"/>
      <c r="M292" s="159" t="s">
        <v>1</v>
      </c>
      <c r="N292" s="160" t="s">
        <v>37</v>
      </c>
      <c r="O292" s="58"/>
      <c r="P292" s="161">
        <f t="shared" si="51"/>
        <v>0</v>
      </c>
      <c r="Q292" s="161">
        <v>0</v>
      </c>
      <c r="R292" s="161">
        <f t="shared" si="52"/>
        <v>0</v>
      </c>
      <c r="S292" s="161">
        <v>0</v>
      </c>
      <c r="T292" s="162">
        <f t="shared" si="5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3" t="s">
        <v>205</v>
      </c>
      <c r="AT292" s="163" t="s">
        <v>142</v>
      </c>
      <c r="AU292" s="163" t="s">
        <v>84</v>
      </c>
      <c r="AY292" s="14" t="s">
        <v>141</v>
      </c>
      <c r="BE292" s="164">
        <f t="shared" si="54"/>
        <v>0</v>
      </c>
      <c r="BF292" s="164">
        <f t="shared" si="55"/>
        <v>0</v>
      </c>
      <c r="BG292" s="164">
        <f t="shared" si="56"/>
        <v>0</v>
      </c>
      <c r="BH292" s="164">
        <f t="shared" si="57"/>
        <v>0</v>
      </c>
      <c r="BI292" s="164">
        <f t="shared" si="58"/>
        <v>0</v>
      </c>
      <c r="BJ292" s="14" t="s">
        <v>84</v>
      </c>
      <c r="BK292" s="164">
        <f t="shared" si="59"/>
        <v>0</v>
      </c>
      <c r="BL292" s="14" t="s">
        <v>205</v>
      </c>
      <c r="BM292" s="163" t="s">
        <v>2297</v>
      </c>
    </row>
    <row r="293" spans="1:65" s="2" customFormat="1" ht="24.2" customHeight="1">
      <c r="A293" s="29"/>
      <c r="B293" s="150"/>
      <c r="C293" s="151" t="s">
        <v>779</v>
      </c>
      <c r="D293" s="151" t="s">
        <v>142</v>
      </c>
      <c r="E293" s="152" t="s">
        <v>2298</v>
      </c>
      <c r="F293" s="153" t="s">
        <v>2299</v>
      </c>
      <c r="G293" s="154" t="s">
        <v>483</v>
      </c>
      <c r="H293" s="155">
        <v>10</v>
      </c>
      <c r="I293" s="156"/>
      <c r="J293" s="157">
        <f t="shared" si="50"/>
        <v>0</v>
      </c>
      <c r="K293" s="158"/>
      <c r="L293" s="30"/>
      <c r="M293" s="159" t="s">
        <v>1</v>
      </c>
      <c r="N293" s="160" t="s">
        <v>37</v>
      </c>
      <c r="O293" s="58"/>
      <c r="P293" s="161">
        <f t="shared" si="51"/>
        <v>0</v>
      </c>
      <c r="Q293" s="161">
        <v>0</v>
      </c>
      <c r="R293" s="161">
        <f t="shared" si="52"/>
        <v>0</v>
      </c>
      <c r="S293" s="161">
        <v>0</v>
      </c>
      <c r="T293" s="162">
        <f t="shared" si="5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3" t="s">
        <v>205</v>
      </c>
      <c r="AT293" s="163" t="s">
        <v>142</v>
      </c>
      <c r="AU293" s="163" t="s">
        <v>84</v>
      </c>
      <c r="AY293" s="14" t="s">
        <v>141</v>
      </c>
      <c r="BE293" s="164">
        <f t="shared" si="54"/>
        <v>0</v>
      </c>
      <c r="BF293" s="164">
        <f t="shared" si="55"/>
        <v>0</v>
      </c>
      <c r="BG293" s="164">
        <f t="shared" si="56"/>
        <v>0</v>
      </c>
      <c r="BH293" s="164">
        <f t="shared" si="57"/>
        <v>0</v>
      </c>
      <c r="BI293" s="164">
        <f t="shared" si="58"/>
        <v>0</v>
      </c>
      <c r="BJ293" s="14" t="s">
        <v>84</v>
      </c>
      <c r="BK293" s="164">
        <f t="shared" si="59"/>
        <v>0</v>
      </c>
      <c r="BL293" s="14" t="s">
        <v>205</v>
      </c>
      <c r="BM293" s="163" t="s">
        <v>2300</v>
      </c>
    </row>
    <row r="294" spans="1:65" s="2" customFormat="1" ht="24.2" customHeight="1">
      <c r="A294" s="29"/>
      <c r="B294" s="150"/>
      <c r="C294" s="151" t="s">
        <v>783</v>
      </c>
      <c r="D294" s="151" t="s">
        <v>142</v>
      </c>
      <c r="E294" s="152" t="s">
        <v>2301</v>
      </c>
      <c r="F294" s="153" t="s">
        <v>2302</v>
      </c>
      <c r="G294" s="154" t="s">
        <v>483</v>
      </c>
      <c r="H294" s="155">
        <v>6</v>
      </c>
      <c r="I294" s="156"/>
      <c r="J294" s="157">
        <f t="shared" si="50"/>
        <v>0</v>
      </c>
      <c r="K294" s="158"/>
      <c r="L294" s="30"/>
      <c r="M294" s="159" t="s">
        <v>1</v>
      </c>
      <c r="N294" s="160" t="s">
        <v>37</v>
      </c>
      <c r="O294" s="58"/>
      <c r="P294" s="161">
        <f t="shared" si="51"/>
        <v>0</v>
      </c>
      <c r="Q294" s="161">
        <v>0</v>
      </c>
      <c r="R294" s="161">
        <f t="shared" si="52"/>
        <v>0</v>
      </c>
      <c r="S294" s="161">
        <v>0</v>
      </c>
      <c r="T294" s="162">
        <f t="shared" si="5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3" t="s">
        <v>205</v>
      </c>
      <c r="AT294" s="163" t="s">
        <v>142</v>
      </c>
      <c r="AU294" s="163" t="s">
        <v>84</v>
      </c>
      <c r="AY294" s="14" t="s">
        <v>141</v>
      </c>
      <c r="BE294" s="164">
        <f t="shared" si="54"/>
        <v>0</v>
      </c>
      <c r="BF294" s="164">
        <f t="shared" si="55"/>
        <v>0</v>
      </c>
      <c r="BG294" s="164">
        <f t="shared" si="56"/>
        <v>0</v>
      </c>
      <c r="BH294" s="164">
        <f t="shared" si="57"/>
        <v>0</v>
      </c>
      <c r="BI294" s="164">
        <f t="shared" si="58"/>
        <v>0</v>
      </c>
      <c r="BJ294" s="14" t="s">
        <v>84</v>
      </c>
      <c r="BK294" s="164">
        <f t="shared" si="59"/>
        <v>0</v>
      </c>
      <c r="BL294" s="14" t="s">
        <v>205</v>
      </c>
      <c r="BM294" s="163" t="s">
        <v>2303</v>
      </c>
    </row>
    <row r="295" spans="1:65" s="2" customFormat="1" ht="24.2" customHeight="1">
      <c r="A295" s="29"/>
      <c r="B295" s="150"/>
      <c r="C295" s="151" t="s">
        <v>787</v>
      </c>
      <c r="D295" s="151" t="s">
        <v>142</v>
      </c>
      <c r="E295" s="152" t="s">
        <v>2304</v>
      </c>
      <c r="F295" s="153" t="s">
        <v>2305</v>
      </c>
      <c r="G295" s="154" t="s">
        <v>483</v>
      </c>
      <c r="H295" s="155">
        <v>2</v>
      </c>
      <c r="I295" s="156"/>
      <c r="J295" s="157">
        <f t="shared" si="50"/>
        <v>0</v>
      </c>
      <c r="K295" s="158"/>
      <c r="L295" s="30"/>
      <c r="M295" s="159" t="s">
        <v>1</v>
      </c>
      <c r="N295" s="160" t="s">
        <v>37</v>
      </c>
      <c r="O295" s="58"/>
      <c r="P295" s="161">
        <f t="shared" si="51"/>
        <v>0</v>
      </c>
      <c r="Q295" s="161">
        <v>0</v>
      </c>
      <c r="R295" s="161">
        <f t="shared" si="52"/>
        <v>0</v>
      </c>
      <c r="S295" s="161">
        <v>0</v>
      </c>
      <c r="T295" s="162">
        <f t="shared" si="5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3" t="s">
        <v>205</v>
      </c>
      <c r="AT295" s="163" t="s">
        <v>142</v>
      </c>
      <c r="AU295" s="163" t="s">
        <v>84</v>
      </c>
      <c r="AY295" s="14" t="s">
        <v>141</v>
      </c>
      <c r="BE295" s="164">
        <f t="shared" si="54"/>
        <v>0</v>
      </c>
      <c r="BF295" s="164">
        <f t="shared" si="55"/>
        <v>0</v>
      </c>
      <c r="BG295" s="164">
        <f t="shared" si="56"/>
        <v>0</v>
      </c>
      <c r="BH295" s="164">
        <f t="shared" si="57"/>
        <v>0</v>
      </c>
      <c r="BI295" s="164">
        <f t="shared" si="58"/>
        <v>0</v>
      </c>
      <c r="BJ295" s="14" t="s">
        <v>84</v>
      </c>
      <c r="BK295" s="164">
        <f t="shared" si="59"/>
        <v>0</v>
      </c>
      <c r="BL295" s="14" t="s">
        <v>205</v>
      </c>
      <c r="BM295" s="163" t="s">
        <v>2306</v>
      </c>
    </row>
    <row r="296" spans="1:65" s="2" customFormat="1" ht="24.2" customHeight="1">
      <c r="A296" s="29"/>
      <c r="B296" s="150"/>
      <c r="C296" s="151" t="s">
        <v>791</v>
      </c>
      <c r="D296" s="151" t="s">
        <v>142</v>
      </c>
      <c r="E296" s="152" t="s">
        <v>2307</v>
      </c>
      <c r="F296" s="153" t="s">
        <v>2308</v>
      </c>
      <c r="G296" s="154" t="s">
        <v>483</v>
      </c>
      <c r="H296" s="155">
        <v>12</v>
      </c>
      <c r="I296" s="156"/>
      <c r="J296" s="157">
        <f t="shared" si="50"/>
        <v>0</v>
      </c>
      <c r="K296" s="158"/>
      <c r="L296" s="30"/>
      <c r="M296" s="159" t="s">
        <v>1</v>
      </c>
      <c r="N296" s="160" t="s">
        <v>37</v>
      </c>
      <c r="O296" s="58"/>
      <c r="P296" s="161">
        <f t="shared" si="51"/>
        <v>0</v>
      </c>
      <c r="Q296" s="161">
        <v>0</v>
      </c>
      <c r="R296" s="161">
        <f t="shared" si="52"/>
        <v>0</v>
      </c>
      <c r="S296" s="161">
        <v>0</v>
      </c>
      <c r="T296" s="162">
        <f t="shared" si="5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3" t="s">
        <v>205</v>
      </c>
      <c r="AT296" s="163" t="s">
        <v>142</v>
      </c>
      <c r="AU296" s="163" t="s">
        <v>84</v>
      </c>
      <c r="AY296" s="14" t="s">
        <v>141</v>
      </c>
      <c r="BE296" s="164">
        <f t="shared" si="54"/>
        <v>0</v>
      </c>
      <c r="BF296" s="164">
        <f t="shared" si="55"/>
        <v>0</v>
      </c>
      <c r="BG296" s="164">
        <f t="shared" si="56"/>
        <v>0</v>
      </c>
      <c r="BH296" s="164">
        <f t="shared" si="57"/>
        <v>0</v>
      </c>
      <c r="BI296" s="164">
        <f t="shared" si="58"/>
        <v>0</v>
      </c>
      <c r="BJ296" s="14" t="s">
        <v>84</v>
      </c>
      <c r="BK296" s="164">
        <f t="shared" si="59"/>
        <v>0</v>
      </c>
      <c r="BL296" s="14" t="s">
        <v>205</v>
      </c>
      <c r="BM296" s="163" t="s">
        <v>2309</v>
      </c>
    </row>
    <row r="297" spans="1:65" s="2" customFormat="1" ht="24.2" customHeight="1">
      <c r="A297" s="29"/>
      <c r="B297" s="150"/>
      <c r="C297" s="151" t="s">
        <v>797</v>
      </c>
      <c r="D297" s="151" t="s">
        <v>142</v>
      </c>
      <c r="E297" s="152" t="s">
        <v>2310</v>
      </c>
      <c r="F297" s="153" t="s">
        <v>2311</v>
      </c>
      <c r="G297" s="154" t="s">
        <v>145</v>
      </c>
      <c r="H297" s="155">
        <v>2</v>
      </c>
      <c r="I297" s="156"/>
      <c r="J297" s="157">
        <f t="shared" si="50"/>
        <v>0</v>
      </c>
      <c r="K297" s="158"/>
      <c r="L297" s="30"/>
      <c r="M297" s="159" t="s">
        <v>1</v>
      </c>
      <c r="N297" s="160" t="s">
        <v>37</v>
      </c>
      <c r="O297" s="58"/>
      <c r="P297" s="161">
        <f t="shared" si="51"/>
        <v>0</v>
      </c>
      <c r="Q297" s="161">
        <v>0</v>
      </c>
      <c r="R297" s="161">
        <f t="shared" si="52"/>
        <v>0</v>
      </c>
      <c r="S297" s="161">
        <v>0</v>
      </c>
      <c r="T297" s="162">
        <f t="shared" si="5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3" t="s">
        <v>205</v>
      </c>
      <c r="AT297" s="163" t="s">
        <v>142</v>
      </c>
      <c r="AU297" s="163" t="s">
        <v>84</v>
      </c>
      <c r="AY297" s="14" t="s">
        <v>141</v>
      </c>
      <c r="BE297" s="164">
        <f t="shared" si="54"/>
        <v>0</v>
      </c>
      <c r="BF297" s="164">
        <f t="shared" si="55"/>
        <v>0</v>
      </c>
      <c r="BG297" s="164">
        <f t="shared" si="56"/>
        <v>0</v>
      </c>
      <c r="BH297" s="164">
        <f t="shared" si="57"/>
        <v>0</v>
      </c>
      <c r="BI297" s="164">
        <f t="shared" si="58"/>
        <v>0</v>
      </c>
      <c r="BJ297" s="14" t="s">
        <v>84</v>
      </c>
      <c r="BK297" s="164">
        <f t="shared" si="59"/>
        <v>0</v>
      </c>
      <c r="BL297" s="14" t="s">
        <v>205</v>
      </c>
      <c r="BM297" s="163" t="s">
        <v>2312</v>
      </c>
    </row>
    <row r="298" spans="1:65" s="2" customFormat="1" ht="24.2" customHeight="1">
      <c r="A298" s="29"/>
      <c r="B298" s="150"/>
      <c r="C298" s="151" t="s">
        <v>801</v>
      </c>
      <c r="D298" s="151" t="s">
        <v>142</v>
      </c>
      <c r="E298" s="152" t="s">
        <v>2313</v>
      </c>
      <c r="F298" s="153" t="s">
        <v>2314</v>
      </c>
      <c r="G298" s="154" t="s">
        <v>187</v>
      </c>
      <c r="H298" s="155">
        <v>20.6</v>
      </c>
      <c r="I298" s="156"/>
      <c r="J298" s="157">
        <f t="shared" si="50"/>
        <v>0</v>
      </c>
      <c r="K298" s="158"/>
      <c r="L298" s="30"/>
      <c r="M298" s="159" t="s">
        <v>1</v>
      </c>
      <c r="N298" s="160" t="s">
        <v>37</v>
      </c>
      <c r="O298" s="58"/>
      <c r="P298" s="161">
        <f t="shared" si="51"/>
        <v>0</v>
      </c>
      <c r="Q298" s="161">
        <v>0</v>
      </c>
      <c r="R298" s="161">
        <f t="shared" si="52"/>
        <v>0</v>
      </c>
      <c r="S298" s="161">
        <v>0</v>
      </c>
      <c r="T298" s="162">
        <f t="shared" si="5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3" t="s">
        <v>205</v>
      </c>
      <c r="AT298" s="163" t="s">
        <v>142</v>
      </c>
      <c r="AU298" s="163" t="s">
        <v>84</v>
      </c>
      <c r="AY298" s="14" t="s">
        <v>141</v>
      </c>
      <c r="BE298" s="164">
        <f t="shared" si="54"/>
        <v>0</v>
      </c>
      <c r="BF298" s="164">
        <f t="shared" si="55"/>
        <v>0</v>
      </c>
      <c r="BG298" s="164">
        <f t="shared" si="56"/>
        <v>0</v>
      </c>
      <c r="BH298" s="164">
        <f t="shared" si="57"/>
        <v>0</v>
      </c>
      <c r="BI298" s="164">
        <f t="shared" si="58"/>
        <v>0</v>
      </c>
      <c r="BJ298" s="14" t="s">
        <v>84</v>
      </c>
      <c r="BK298" s="164">
        <f t="shared" si="59"/>
        <v>0</v>
      </c>
      <c r="BL298" s="14" t="s">
        <v>205</v>
      </c>
      <c r="BM298" s="163" t="s">
        <v>2315</v>
      </c>
    </row>
    <row r="299" spans="1:65" s="2" customFormat="1" ht="21.75" customHeight="1">
      <c r="A299" s="29"/>
      <c r="B299" s="150"/>
      <c r="C299" s="151" t="s">
        <v>805</v>
      </c>
      <c r="D299" s="151" t="s">
        <v>142</v>
      </c>
      <c r="E299" s="152" t="s">
        <v>1832</v>
      </c>
      <c r="F299" s="153" t="s">
        <v>2316</v>
      </c>
      <c r="G299" s="154" t="s">
        <v>187</v>
      </c>
      <c r="H299" s="155">
        <v>20.6</v>
      </c>
      <c r="I299" s="156"/>
      <c r="J299" s="157">
        <f t="shared" si="50"/>
        <v>0</v>
      </c>
      <c r="K299" s="158"/>
      <c r="L299" s="30"/>
      <c r="M299" s="159" t="s">
        <v>1</v>
      </c>
      <c r="N299" s="160" t="s">
        <v>37</v>
      </c>
      <c r="O299" s="58"/>
      <c r="P299" s="161">
        <f t="shared" si="51"/>
        <v>0</v>
      </c>
      <c r="Q299" s="161">
        <v>0</v>
      </c>
      <c r="R299" s="161">
        <f t="shared" si="52"/>
        <v>0</v>
      </c>
      <c r="S299" s="161">
        <v>0</v>
      </c>
      <c r="T299" s="162">
        <f t="shared" si="5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3" t="s">
        <v>205</v>
      </c>
      <c r="AT299" s="163" t="s">
        <v>142</v>
      </c>
      <c r="AU299" s="163" t="s">
        <v>84</v>
      </c>
      <c r="AY299" s="14" t="s">
        <v>141</v>
      </c>
      <c r="BE299" s="164">
        <f t="shared" si="54"/>
        <v>0</v>
      </c>
      <c r="BF299" s="164">
        <f t="shared" si="55"/>
        <v>0</v>
      </c>
      <c r="BG299" s="164">
        <f t="shared" si="56"/>
        <v>0</v>
      </c>
      <c r="BH299" s="164">
        <f t="shared" si="57"/>
        <v>0</v>
      </c>
      <c r="BI299" s="164">
        <f t="shared" si="58"/>
        <v>0</v>
      </c>
      <c r="BJ299" s="14" t="s">
        <v>84</v>
      </c>
      <c r="BK299" s="164">
        <f t="shared" si="59"/>
        <v>0</v>
      </c>
      <c r="BL299" s="14" t="s">
        <v>205</v>
      </c>
      <c r="BM299" s="163" t="s">
        <v>2317</v>
      </c>
    </row>
    <row r="300" spans="1:65" s="2" customFormat="1" ht="21.75" customHeight="1">
      <c r="A300" s="29"/>
      <c r="B300" s="150"/>
      <c r="C300" s="151" t="s">
        <v>809</v>
      </c>
      <c r="D300" s="151" t="s">
        <v>142</v>
      </c>
      <c r="E300" s="152" t="s">
        <v>1835</v>
      </c>
      <c r="F300" s="153" t="s">
        <v>1836</v>
      </c>
      <c r="G300" s="154" t="s">
        <v>187</v>
      </c>
      <c r="H300" s="155">
        <v>20.6</v>
      </c>
      <c r="I300" s="156"/>
      <c r="J300" s="157">
        <f t="shared" si="50"/>
        <v>0</v>
      </c>
      <c r="K300" s="158"/>
      <c r="L300" s="30"/>
      <c r="M300" s="159" t="s">
        <v>1</v>
      </c>
      <c r="N300" s="160" t="s">
        <v>37</v>
      </c>
      <c r="O300" s="58"/>
      <c r="P300" s="161">
        <f t="shared" si="51"/>
        <v>0</v>
      </c>
      <c r="Q300" s="161">
        <v>0</v>
      </c>
      <c r="R300" s="161">
        <f t="shared" si="52"/>
        <v>0</v>
      </c>
      <c r="S300" s="161">
        <v>0</v>
      </c>
      <c r="T300" s="162">
        <f t="shared" si="5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3" t="s">
        <v>205</v>
      </c>
      <c r="AT300" s="163" t="s">
        <v>142</v>
      </c>
      <c r="AU300" s="163" t="s">
        <v>84</v>
      </c>
      <c r="AY300" s="14" t="s">
        <v>141</v>
      </c>
      <c r="BE300" s="164">
        <f t="shared" si="54"/>
        <v>0</v>
      </c>
      <c r="BF300" s="164">
        <f t="shared" si="55"/>
        <v>0</v>
      </c>
      <c r="BG300" s="164">
        <f t="shared" si="56"/>
        <v>0</v>
      </c>
      <c r="BH300" s="164">
        <f t="shared" si="57"/>
        <v>0</v>
      </c>
      <c r="BI300" s="164">
        <f t="shared" si="58"/>
        <v>0</v>
      </c>
      <c r="BJ300" s="14" t="s">
        <v>84</v>
      </c>
      <c r="BK300" s="164">
        <f t="shared" si="59"/>
        <v>0</v>
      </c>
      <c r="BL300" s="14" t="s">
        <v>205</v>
      </c>
      <c r="BM300" s="163" t="s">
        <v>2318</v>
      </c>
    </row>
    <row r="301" spans="1:65" s="2" customFormat="1" ht="21.75" customHeight="1">
      <c r="A301" s="29"/>
      <c r="B301" s="150"/>
      <c r="C301" s="151" t="s">
        <v>813</v>
      </c>
      <c r="D301" s="151" t="s">
        <v>142</v>
      </c>
      <c r="E301" s="152" t="s">
        <v>1835</v>
      </c>
      <c r="F301" s="153" t="s">
        <v>1836</v>
      </c>
      <c r="G301" s="154" t="s">
        <v>187</v>
      </c>
      <c r="H301" s="155">
        <v>20.61</v>
      </c>
      <c r="I301" s="156"/>
      <c r="J301" s="157">
        <f t="shared" si="50"/>
        <v>0</v>
      </c>
      <c r="K301" s="158"/>
      <c r="L301" s="30"/>
      <c r="M301" s="159" t="s">
        <v>1</v>
      </c>
      <c r="N301" s="160" t="s">
        <v>37</v>
      </c>
      <c r="O301" s="58"/>
      <c r="P301" s="161">
        <f t="shared" si="51"/>
        <v>0</v>
      </c>
      <c r="Q301" s="161">
        <v>0</v>
      </c>
      <c r="R301" s="161">
        <f t="shared" si="52"/>
        <v>0</v>
      </c>
      <c r="S301" s="161">
        <v>0</v>
      </c>
      <c r="T301" s="162">
        <f t="shared" si="5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3" t="s">
        <v>205</v>
      </c>
      <c r="AT301" s="163" t="s">
        <v>142</v>
      </c>
      <c r="AU301" s="163" t="s">
        <v>84</v>
      </c>
      <c r="AY301" s="14" t="s">
        <v>141</v>
      </c>
      <c r="BE301" s="164">
        <f t="shared" si="54"/>
        <v>0</v>
      </c>
      <c r="BF301" s="164">
        <f t="shared" si="55"/>
        <v>0</v>
      </c>
      <c r="BG301" s="164">
        <f t="shared" si="56"/>
        <v>0</v>
      </c>
      <c r="BH301" s="164">
        <f t="shared" si="57"/>
        <v>0</v>
      </c>
      <c r="BI301" s="164">
        <f t="shared" si="58"/>
        <v>0</v>
      </c>
      <c r="BJ301" s="14" t="s">
        <v>84</v>
      </c>
      <c r="BK301" s="164">
        <f t="shared" si="59"/>
        <v>0</v>
      </c>
      <c r="BL301" s="14" t="s">
        <v>205</v>
      </c>
      <c r="BM301" s="163" t="s">
        <v>2319</v>
      </c>
    </row>
    <row r="302" spans="1:65" s="2" customFormat="1" ht="24.2" customHeight="1">
      <c r="A302" s="29"/>
      <c r="B302" s="150"/>
      <c r="C302" s="151" t="s">
        <v>817</v>
      </c>
      <c r="D302" s="151" t="s">
        <v>142</v>
      </c>
      <c r="E302" s="152" t="s">
        <v>1838</v>
      </c>
      <c r="F302" s="153" t="s">
        <v>2320</v>
      </c>
      <c r="G302" s="154" t="s">
        <v>187</v>
      </c>
      <c r="H302" s="155">
        <v>206.1</v>
      </c>
      <c r="I302" s="156"/>
      <c r="J302" s="157">
        <f t="shared" si="50"/>
        <v>0</v>
      </c>
      <c r="K302" s="158"/>
      <c r="L302" s="30"/>
      <c r="M302" s="159" t="s">
        <v>1</v>
      </c>
      <c r="N302" s="160" t="s">
        <v>37</v>
      </c>
      <c r="O302" s="58"/>
      <c r="P302" s="161">
        <f t="shared" si="51"/>
        <v>0</v>
      </c>
      <c r="Q302" s="161">
        <v>0</v>
      </c>
      <c r="R302" s="161">
        <f t="shared" si="52"/>
        <v>0</v>
      </c>
      <c r="S302" s="161">
        <v>0</v>
      </c>
      <c r="T302" s="162">
        <f t="shared" si="5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3" t="s">
        <v>205</v>
      </c>
      <c r="AT302" s="163" t="s">
        <v>142</v>
      </c>
      <c r="AU302" s="163" t="s">
        <v>84</v>
      </c>
      <c r="AY302" s="14" t="s">
        <v>141</v>
      </c>
      <c r="BE302" s="164">
        <f t="shared" si="54"/>
        <v>0</v>
      </c>
      <c r="BF302" s="164">
        <f t="shared" si="55"/>
        <v>0</v>
      </c>
      <c r="BG302" s="164">
        <f t="shared" si="56"/>
        <v>0</v>
      </c>
      <c r="BH302" s="164">
        <f t="shared" si="57"/>
        <v>0</v>
      </c>
      <c r="BI302" s="164">
        <f t="shared" si="58"/>
        <v>0</v>
      </c>
      <c r="BJ302" s="14" t="s">
        <v>84</v>
      </c>
      <c r="BK302" s="164">
        <f t="shared" si="59"/>
        <v>0</v>
      </c>
      <c r="BL302" s="14" t="s">
        <v>205</v>
      </c>
      <c r="BM302" s="163" t="s">
        <v>2321</v>
      </c>
    </row>
    <row r="303" spans="1:65" s="2" customFormat="1" ht="24.2" customHeight="1">
      <c r="A303" s="29"/>
      <c r="B303" s="150"/>
      <c r="C303" s="151" t="s">
        <v>821</v>
      </c>
      <c r="D303" s="151" t="s">
        <v>142</v>
      </c>
      <c r="E303" s="152" t="s">
        <v>1919</v>
      </c>
      <c r="F303" s="153" t="s">
        <v>2322</v>
      </c>
      <c r="G303" s="154" t="s">
        <v>472</v>
      </c>
      <c r="H303" s="178"/>
      <c r="I303" s="156"/>
      <c r="J303" s="157">
        <f t="shared" si="50"/>
        <v>0</v>
      </c>
      <c r="K303" s="158"/>
      <c r="L303" s="30"/>
      <c r="M303" s="159" t="s">
        <v>1</v>
      </c>
      <c r="N303" s="160" t="s">
        <v>37</v>
      </c>
      <c r="O303" s="58"/>
      <c r="P303" s="161">
        <f t="shared" si="51"/>
        <v>0</v>
      </c>
      <c r="Q303" s="161">
        <v>0</v>
      </c>
      <c r="R303" s="161">
        <f t="shared" si="52"/>
        <v>0</v>
      </c>
      <c r="S303" s="161">
        <v>0</v>
      </c>
      <c r="T303" s="162">
        <f t="shared" si="5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3" t="s">
        <v>205</v>
      </c>
      <c r="AT303" s="163" t="s">
        <v>142</v>
      </c>
      <c r="AU303" s="163" t="s">
        <v>84</v>
      </c>
      <c r="AY303" s="14" t="s">
        <v>141</v>
      </c>
      <c r="BE303" s="164">
        <f t="shared" si="54"/>
        <v>0</v>
      </c>
      <c r="BF303" s="164">
        <f t="shared" si="55"/>
        <v>0</v>
      </c>
      <c r="BG303" s="164">
        <f t="shared" si="56"/>
        <v>0</v>
      </c>
      <c r="BH303" s="164">
        <f t="shared" si="57"/>
        <v>0</v>
      </c>
      <c r="BI303" s="164">
        <f t="shared" si="58"/>
        <v>0</v>
      </c>
      <c r="BJ303" s="14" t="s">
        <v>84</v>
      </c>
      <c r="BK303" s="164">
        <f t="shared" si="59"/>
        <v>0</v>
      </c>
      <c r="BL303" s="14" t="s">
        <v>205</v>
      </c>
      <c r="BM303" s="163" t="s">
        <v>2323</v>
      </c>
    </row>
    <row r="304" spans="1:65" s="2" customFormat="1" ht="24.2" customHeight="1">
      <c r="A304" s="29"/>
      <c r="B304" s="150"/>
      <c r="C304" s="151" t="s">
        <v>825</v>
      </c>
      <c r="D304" s="151" t="s">
        <v>142</v>
      </c>
      <c r="E304" s="152" t="s">
        <v>2324</v>
      </c>
      <c r="F304" s="153" t="s">
        <v>2325</v>
      </c>
      <c r="G304" s="154" t="s">
        <v>472</v>
      </c>
      <c r="H304" s="178"/>
      <c r="I304" s="156"/>
      <c r="J304" s="157">
        <f t="shared" si="50"/>
        <v>0</v>
      </c>
      <c r="K304" s="158"/>
      <c r="L304" s="30"/>
      <c r="M304" s="159" t="s">
        <v>1</v>
      </c>
      <c r="N304" s="160" t="s">
        <v>37</v>
      </c>
      <c r="O304" s="58"/>
      <c r="P304" s="161">
        <f t="shared" si="51"/>
        <v>0</v>
      </c>
      <c r="Q304" s="161">
        <v>0</v>
      </c>
      <c r="R304" s="161">
        <f t="shared" si="52"/>
        <v>0</v>
      </c>
      <c r="S304" s="161">
        <v>0</v>
      </c>
      <c r="T304" s="162">
        <f t="shared" si="5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3" t="s">
        <v>205</v>
      </c>
      <c r="AT304" s="163" t="s">
        <v>142</v>
      </c>
      <c r="AU304" s="163" t="s">
        <v>84</v>
      </c>
      <c r="AY304" s="14" t="s">
        <v>141</v>
      </c>
      <c r="BE304" s="164">
        <f t="shared" si="54"/>
        <v>0</v>
      </c>
      <c r="BF304" s="164">
        <f t="shared" si="55"/>
        <v>0</v>
      </c>
      <c r="BG304" s="164">
        <f t="shared" si="56"/>
        <v>0</v>
      </c>
      <c r="BH304" s="164">
        <f t="shared" si="57"/>
        <v>0</v>
      </c>
      <c r="BI304" s="164">
        <f t="shared" si="58"/>
        <v>0</v>
      </c>
      <c r="BJ304" s="14" t="s">
        <v>84</v>
      </c>
      <c r="BK304" s="164">
        <f t="shared" si="59"/>
        <v>0</v>
      </c>
      <c r="BL304" s="14" t="s">
        <v>205</v>
      </c>
      <c r="BM304" s="163" t="s">
        <v>2326</v>
      </c>
    </row>
    <row r="305" spans="1:65" s="12" customFormat="1" ht="22.9" customHeight="1">
      <c r="B305" s="139"/>
      <c r="D305" s="140" t="s">
        <v>70</v>
      </c>
      <c r="E305" s="165" t="s">
        <v>1158</v>
      </c>
      <c r="F305" s="165" t="s">
        <v>1159</v>
      </c>
      <c r="I305" s="142"/>
      <c r="J305" s="166">
        <f>BK305</f>
        <v>0</v>
      </c>
      <c r="L305" s="139"/>
      <c r="M305" s="144"/>
      <c r="N305" s="145"/>
      <c r="O305" s="145"/>
      <c r="P305" s="146">
        <f>SUM(P306:P307)</f>
        <v>0</v>
      </c>
      <c r="Q305" s="145"/>
      <c r="R305" s="146">
        <f>SUM(R306:R307)</f>
        <v>0</v>
      </c>
      <c r="S305" s="145"/>
      <c r="T305" s="147">
        <f>SUM(T306:T307)</f>
        <v>0</v>
      </c>
      <c r="AR305" s="140" t="s">
        <v>84</v>
      </c>
      <c r="AT305" s="148" t="s">
        <v>70</v>
      </c>
      <c r="AU305" s="148" t="s">
        <v>78</v>
      </c>
      <c r="AY305" s="140" t="s">
        <v>141</v>
      </c>
      <c r="BK305" s="149">
        <f>SUM(BK306:BK307)</f>
        <v>0</v>
      </c>
    </row>
    <row r="306" spans="1:65" s="2" customFormat="1" ht="33" customHeight="1">
      <c r="A306" s="29"/>
      <c r="B306" s="150"/>
      <c r="C306" s="151" t="s">
        <v>829</v>
      </c>
      <c r="D306" s="151" t="s">
        <v>142</v>
      </c>
      <c r="E306" s="152" t="s">
        <v>1161</v>
      </c>
      <c r="F306" s="153" t="s">
        <v>1162</v>
      </c>
      <c r="G306" s="154" t="s">
        <v>145</v>
      </c>
      <c r="H306" s="155">
        <v>22.6</v>
      </c>
      <c r="I306" s="156"/>
      <c r="J306" s="157">
        <f>ROUND(I306*H306,2)</f>
        <v>0</v>
      </c>
      <c r="K306" s="158"/>
      <c r="L306" s="30"/>
      <c r="M306" s="159" t="s">
        <v>1</v>
      </c>
      <c r="N306" s="160" t="s">
        <v>37</v>
      </c>
      <c r="O306" s="58"/>
      <c r="P306" s="161">
        <f>O306*H306</f>
        <v>0</v>
      </c>
      <c r="Q306" s="161">
        <v>0</v>
      </c>
      <c r="R306" s="161">
        <f>Q306*H306</f>
        <v>0</v>
      </c>
      <c r="S306" s="161">
        <v>0</v>
      </c>
      <c r="T306" s="162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3" t="s">
        <v>205</v>
      </c>
      <c r="AT306" s="163" t="s">
        <v>142</v>
      </c>
      <c r="AU306" s="163" t="s">
        <v>84</v>
      </c>
      <c r="AY306" s="14" t="s">
        <v>141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4" t="s">
        <v>84</v>
      </c>
      <c r="BK306" s="164">
        <f>ROUND(I306*H306,2)</f>
        <v>0</v>
      </c>
      <c r="BL306" s="14" t="s">
        <v>205</v>
      </c>
      <c r="BM306" s="163" t="s">
        <v>2327</v>
      </c>
    </row>
    <row r="307" spans="1:65" s="2" customFormat="1" ht="44.25" customHeight="1">
      <c r="A307" s="29"/>
      <c r="B307" s="150"/>
      <c r="C307" s="151" t="s">
        <v>833</v>
      </c>
      <c r="D307" s="151" t="s">
        <v>142</v>
      </c>
      <c r="E307" s="152" t="s">
        <v>1165</v>
      </c>
      <c r="F307" s="153" t="s">
        <v>2328</v>
      </c>
      <c r="G307" s="154" t="s">
        <v>170</v>
      </c>
      <c r="H307" s="155">
        <v>120</v>
      </c>
      <c r="I307" s="156"/>
      <c r="J307" s="157">
        <f>ROUND(I307*H307,2)</f>
        <v>0</v>
      </c>
      <c r="K307" s="158"/>
      <c r="L307" s="30"/>
      <c r="M307" s="159" t="s">
        <v>1</v>
      </c>
      <c r="N307" s="160" t="s">
        <v>37</v>
      </c>
      <c r="O307" s="58"/>
      <c r="P307" s="161">
        <f>O307*H307</f>
        <v>0</v>
      </c>
      <c r="Q307" s="161">
        <v>0</v>
      </c>
      <c r="R307" s="161">
        <f>Q307*H307</f>
        <v>0</v>
      </c>
      <c r="S307" s="161">
        <v>0</v>
      </c>
      <c r="T307" s="162">
        <f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3" t="s">
        <v>205</v>
      </c>
      <c r="AT307" s="163" t="s">
        <v>142</v>
      </c>
      <c r="AU307" s="163" t="s">
        <v>84</v>
      </c>
      <c r="AY307" s="14" t="s">
        <v>141</v>
      </c>
      <c r="BE307" s="164">
        <f>IF(N307="základná",J307,0)</f>
        <v>0</v>
      </c>
      <c r="BF307" s="164">
        <f>IF(N307="znížená",J307,0)</f>
        <v>0</v>
      </c>
      <c r="BG307" s="164">
        <f>IF(N307="zákl. prenesená",J307,0)</f>
        <v>0</v>
      </c>
      <c r="BH307" s="164">
        <f>IF(N307="zníž. prenesená",J307,0)</f>
        <v>0</v>
      </c>
      <c r="BI307" s="164">
        <f>IF(N307="nulová",J307,0)</f>
        <v>0</v>
      </c>
      <c r="BJ307" s="14" t="s">
        <v>84</v>
      </c>
      <c r="BK307" s="164">
        <f>ROUND(I307*H307,2)</f>
        <v>0</v>
      </c>
      <c r="BL307" s="14" t="s">
        <v>205</v>
      </c>
      <c r="BM307" s="163" t="s">
        <v>2329</v>
      </c>
    </row>
    <row r="308" spans="1:65" s="12" customFormat="1" ht="22.9" customHeight="1">
      <c r="B308" s="139"/>
      <c r="D308" s="140" t="s">
        <v>70</v>
      </c>
      <c r="E308" s="165" t="s">
        <v>1621</v>
      </c>
      <c r="F308" s="165" t="s">
        <v>1622</v>
      </c>
      <c r="I308" s="142"/>
      <c r="J308" s="166">
        <f>BK308</f>
        <v>0</v>
      </c>
      <c r="L308" s="139"/>
      <c r="M308" s="144"/>
      <c r="N308" s="145"/>
      <c r="O308" s="145"/>
      <c r="P308" s="146">
        <f>SUM(P309:P310)</f>
        <v>0</v>
      </c>
      <c r="Q308" s="145"/>
      <c r="R308" s="146">
        <f>SUM(R309:R310)</f>
        <v>0</v>
      </c>
      <c r="S308" s="145"/>
      <c r="T308" s="147">
        <f>SUM(T309:T310)</f>
        <v>0</v>
      </c>
      <c r="AR308" s="140" t="s">
        <v>84</v>
      </c>
      <c r="AT308" s="148" t="s">
        <v>70</v>
      </c>
      <c r="AU308" s="148" t="s">
        <v>78</v>
      </c>
      <c r="AY308" s="140" t="s">
        <v>141</v>
      </c>
      <c r="BK308" s="149">
        <f>SUM(BK309:BK310)</f>
        <v>0</v>
      </c>
    </row>
    <row r="309" spans="1:65" s="2" customFormat="1" ht="24.2" customHeight="1">
      <c r="A309" s="29"/>
      <c r="B309" s="150"/>
      <c r="C309" s="151" t="s">
        <v>837</v>
      </c>
      <c r="D309" s="151" t="s">
        <v>142</v>
      </c>
      <c r="E309" s="152" t="s">
        <v>1623</v>
      </c>
      <c r="F309" s="153" t="s">
        <v>1624</v>
      </c>
      <c r="G309" s="154" t="s">
        <v>145</v>
      </c>
      <c r="H309" s="155">
        <v>416</v>
      </c>
      <c r="I309" s="156"/>
      <c r="J309" s="157">
        <f>ROUND(I309*H309,2)</f>
        <v>0</v>
      </c>
      <c r="K309" s="158"/>
      <c r="L309" s="30"/>
      <c r="M309" s="159" t="s">
        <v>1</v>
      </c>
      <c r="N309" s="160" t="s">
        <v>37</v>
      </c>
      <c r="O309" s="58"/>
      <c r="P309" s="161">
        <f>O309*H309</f>
        <v>0</v>
      </c>
      <c r="Q309" s="161">
        <v>0</v>
      </c>
      <c r="R309" s="161">
        <f>Q309*H309</f>
        <v>0</v>
      </c>
      <c r="S309" s="161">
        <v>0</v>
      </c>
      <c r="T309" s="162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3" t="s">
        <v>205</v>
      </c>
      <c r="AT309" s="163" t="s">
        <v>142</v>
      </c>
      <c r="AU309" s="163" t="s">
        <v>84</v>
      </c>
      <c r="AY309" s="14" t="s">
        <v>141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4" t="s">
        <v>84</v>
      </c>
      <c r="BK309" s="164">
        <f>ROUND(I309*H309,2)</f>
        <v>0</v>
      </c>
      <c r="BL309" s="14" t="s">
        <v>205</v>
      </c>
      <c r="BM309" s="163" t="s">
        <v>2330</v>
      </c>
    </row>
    <row r="310" spans="1:65" s="2" customFormat="1" ht="37.9" customHeight="1">
      <c r="A310" s="29"/>
      <c r="B310" s="150"/>
      <c r="C310" s="151" t="s">
        <v>841</v>
      </c>
      <c r="D310" s="151" t="s">
        <v>142</v>
      </c>
      <c r="E310" s="152" t="s">
        <v>1626</v>
      </c>
      <c r="F310" s="153" t="s">
        <v>1627</v>
      </c>
      <c r="G310" s="154" t="s">
        <v>145</v>
      </c>
      <c r="H310" s="155">
        <v>416</v>
      </c>
      <c r="I310" s="156"/>
      <c r="J310" s="157">
        <f>ROUND(I310*H310,2)</f>
        <v>0</v>
      </c>
      <c r="K310" s="158"/>
      <c r="L310" s="30"/>
      <c r="M310" s="179" t="s">
        <v>1</v>
      </c>
      <c r="N310" s="180" t="s">
        <v>37</v>
      </c>
      <c r="O310" s="181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3" t="s">
        <v>205</v>
      </c>
      <c r="AT310" s="163" t="s">
        <v>142</v>
      </c>
      <c r="AU310" s="163" t="s">
        <v>84</v>
      </c>
      <c r="AY310" s="14" t="s">
        <v>141</v>
      </c>
      <c r="BE310" s="164">
        <f>IF(N310="základná",J310,0)</f>
        <v>0</v>
      </c>
      <c r="BF310" s="164">
        <f>IF(N310="znížená",J310,0)</f>
        <v>0</v>
      </c>
      <c r="BG310" s="164">
        <f>IF(N310="zákl. prenesená",J310,0)</f>
        <v>0</v>
      </c>
      <c r="BH310" s="164">
        <f>IF(N310="zníž. prenesená",J310,0)</f>
        <v>0</v>
      </c>
      <c r="BI310" s="164">
        <f>IF(N310="nulová",J310,0)</f>
        <v>0</v>
      </c>
      <c r="BJ310" s="14" t="s">
        <v>84</v>
      </c>
      <c r="BK310" s="164">
        <f>ROUND(I310*H310,2)</f>
        <v>0</v>
      </c>
      <c r="BL310" s="14" t="s">
        <v>205</v>
      </c>
      <c r="BM310" s="163" t="s">
        <v>2331</v>
      </c>
    </row>
    <row r="311" spans="1:65" s="2" customFormat="1" ht="6.95" customHeight="1">
      <c r="A311" s="29"/>
      <c r="B311" s="47"/>
      <c r="C311" s="48"/>
      <c r="D311" s="48"/>
      <c r="E311" s="48"/>
      <c r="F311" s="48"/>
      <c r="G311" s="48"/>
      <c r="H311" s="48"/>
      <c r="I311" s="48"/>
      <c r="J311" s="48"/>
      <c r="K311" s="48"/>
      <c r="L311" s="30"/>
      <c r="M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</row>
  </sheetData>
  <autoFilter ref="C127:K31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2" customFormat="1" ht="12" customHeight="1">
      <c r="A8" s="29"/>
      <c r="B8" s="30"/>
      <c r="C8" s="29"/>
      <c r="D8" s="24" t="s">
        <v>107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2332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2631</v>
      </c>
      <c r="E14" s="29"/>
      <c r="F14" s="29"/>
      <c r="G14" s="29"/>
      <c r="H14" s="29"/>
      <c r="I14" s="24" t="s">
        <v>22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25"/>
      <c r="G18" s="225"/>
      <c r="H18" s="225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2630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9" t="s">
        <v>1</v>
      </c>
      <c r="F27" s="229"/>
      <c r="G27" s="229"/>
      <c r="H27" s="229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31</v>
      </c>
      <c r="E30" s="29"/>
      <c r="F30" s="29"/>
      <c r="G30" s="29"/>
      <c r="H30" s="29"/>
      <c r="I30" s="29"/>
      <c r="J30" s="71">
        <f>ROUND(J130,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35</v>
      </c>
      <c r="E33" s="35" t="s">
        <v>36</v>
      </c>
      <c r="F33" s="104">
        <f>ROUND((SUM(BE130:BE198)),  2)</f>
        <v>0</v>
      </c>
      <c r="G33" s="105"/>
      <c r="H33" s="105"/>
      <c r="I33" s="106">
        <v>0.2</v>
      </c>
      <c r="J33" s="104">
        <f>ROUND(((SUM(BE130:BE198))*I33),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104">
        <f>ROUND((SUM(BF130:BF198)),  2)</f>
        <v>0</v>
      </c>
      <c r="G34" s="105"/>
      <c r="H34" s="105"/>
      <c r="I34" s="106">
        <v>0.2</v>
      </c>
      <c r="J34" s="104">
        <f>ROUND(((SUM(BF130:BF198))*I34),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7">
        <f>ROUND((SUM(BG130:BG198)),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7">
        <f>ROUND((SUM(BH130:BH198)),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104">
        <f>ROUND((SUM(BI130:BI198)),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41</v>
      </c>
      <c r="E39" s="60"/>
      <c r="F39" s="60"/>
      <c r="G39" s="111" t="s">
        <v>42</v>
      </c>
      <c r="H39" s="112" t="s">
        <v>43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107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SO03 - Vonkajší teplovodný rozvod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SNP3, 953 42 Zlaté Moravce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112</v>
      </c>
      <c r="D94" s="109"/>
      <c r="E94" s="109"/>
      <c r="F94" s="109"/>
      <c r="G94" s="109"/>
      <c r="H94" s="109"/>
      <c r="I94" s="109"/>
      <c r="J94" s="118" t="s">
        <v>113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114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115</v>
      </c>
    </row>
    <row r="97" spans="1:31" s="9" customFormat="1" ht="24.95" hidden="1" customHeight="1">
      <c r="B97" s="120"/>
      <c r="D97" s="121" t="s">
        <v>2333</v>
      </c>
      <c r="E97" s="122"/>
      <c r="F97" s="122"/>
      <c r="G97" s="122"/>
      <c r="H97" s="122"/>
      <c r="I97" s="122"/>
      <c r="J97" s="123">
        <f>J131</f>
        <v>0</v>
      </c>
      <c r="L97" s="120"/>
    </row>
    <row r="98" spans="1:31" s="9" customFormat="1" ht="24.95" hidden="1" customHeight="1">
      <c r="B98" s="120"/>
      <c r="D98" s="121" t="s">
        <v>2334</v>
      </c>
      <c r="E98" s="122"/>
      <c r="F98" s="122"/>
      <c r="G98" s="122"/>
      <c r="H98" s="122"/>
      <c r="I98" s="122"/>
      <c r="J98" s="123">
        <f>J134</f>
        <v>0</v>
      </c>
      <c r="L98" s="120"/>
    </row>
    <row r="99" spans="1:31" s="9" customFormat="1" ht="24.95" hidden="1" customHeight="1">
      <c r="B99" s="120"/>
      <c r="D99" s="121" t="s">
        <v>2335</v>
      </c>
      <c r="E99" s="122"/>
      <c r="F99" s="122"/>
      <c r="G99" s="122"/>
      <c r="H99" s="122"/>
      <c r="I99" s="122"/>
      <c r="J99" s="123">
        <f>J137</f>
        <v>0</v>
      </c>
      <c r="L99" s="120"/>
    </row>
    <row r="100" spans="1:31" s="9" customFormat="1" ht="24.95" hidden="1" customHeight="1">
      <c r="B100" s="120"/>
      <c r="D100" s="121" t="s">
        <v>2336</v>
      </c>
      <c r="E100" s="122"/>
      <c r="F100" s="122"/>
      <c r="G100" s="122"/>
      <c r="H100" s="122"/>
      <c r="I100" s="122"/>
      <c r="J100" s="123">
        <f>J139</f>
        <v>0</v>
      </c>
      <c r="L100" s="120"/>
    </row>
    <row r="101" spans="1:31" s="9" customFormat="1" ht="24.95" hidden="1" customHeight="1">
      <c r="B101" s="120"/>
      <c r="D101" s="121" t="s">
        <v>2337</v>
      </c>
      <c r="E101" s="122"/>
      <c r="F101" s="122"/>
      <c r="G101" s="122"/>
      <c r="H101" s="122"/>
      <c r="I101" s="122"/>
      <c r="J101" s="123">
        <f>J146</f>
        <v>0</v>
      </c>
      <c r="L101" s="120"/>
    </row>
    <row r="102" spans="1:31" s="9" customFormat="1" ht="24.95" hidden="1" customHeight="1">
      <c r="B102" s="120"/>
      <c r="D102" s="121" t="s">
        <v>1598</v>
      </c>
      <c r="E102" s="122"/>
      <c r="F102" s="122"/>
      <c r="G102" s="122"/>
      <c r="H102" s="122"/>
      <c r="I102" s="122"/>
      <c r="J102" s="123">
        <f>J148</f>
        <v>0</v>
      </c>
      <c r="L102" s="120"/>
    </row>
    <row r="103" spans="1:31" s="10" customFormat="1" ht="19.899999999999999" hidden="1" customHeight="1">
      <c r="B103" s="124"/>
      <c r="D103" s="125" t="s">
        <v>1720</v>
      </c>
      <c r="E103" s="126"/>
      <c r="F103" s="126"/>
      <c r="G103" s="126"/>
      <c r="H103" s="126"/>
      <c r="I103" s="126"/>
      <c r="J103" s="127">
        <f>J149</f>
        <v>0</v>
      </c>
      <c r="L103" s="124"/>
    </row>
    <row r="104" spans="1:31" s="9" customFormat="1" ht="24.95" hidden="1" customHeight="1">
      <c r="B104" s="120"/>
      <c r="D104" s="121" t="s">
        <v>1513</v>
      </c>
      <c r="E104" s="122"/>
      <c r="F104" s="122"/>
      <c r="G104" s="122"/>
      <c r="H104" s="122"/>
      <c r="I104" s="122"/>
      <c r="J104" s="123">
        <f>J162</f>
        <v>0</v>
      </c>
      <c r="L104" s="120"/>
    </row>
    <row r="105" spans="1:31" s="10" customFormat="1" ht="19.899999999999999" hidden="1" customHeight="1">
      <c r="B105" s="124"/>
      <c r="D105" s="125" t="s">
        <v>1724</v>
      </c>
      <c r="E105" s="126"/>
      <c r="F105" s="126"/>
      <c r="G105" s="126"/>
      <c r="H105" s="126"/>
      <c r="I105" s="126"/>
      <c r="J105" s="127">
        <f>J163</f>
        <v>0</v>
      </c>
      <c r="L105" s="124"/>
    </row>
    <row r="106" spans="1:31" s="10" customFormat="1" ht="19.899999999999999" hidden="1" customHeight="1">
      <c r="B106" s="124"/>
      <c r="D106" s="125" t="s">
        <v>118</v>
      </c>
      <c r="E106" s="126"/>
      <c r="F106" s="126"/>
      <c r="G106" s="126"/>
      <c r="H106" s="126"/>
      <c r="I106" s="126"/>
      <c r="J106" s="127">
        <f>J166</f>
        <v>0</v>
      </c>
      <c r="L106" s="124"/>
    </row>
    <row r="107" spans="1:31" s="10" customFormat="1" ht="19.899999999999999" hidden="1" customHeight="1">
      <c r="B107" s="124"/>
      <c r="D107" s="125" t="s">
        <v>123</v>
      </c>
      <c r="E107" s="126"/>
      <c r="F107" s="126"/>
      <c r="G107" s="126"/>
      <c r="H107" s="126"/>
      <c r="I107" s="126"/>
      <c r="J107" s="127">
        <f>J169</f>
        <v>0</v>
      </c>
      <c r="L107" s="124"/>
    </row>
    <row r="108" spans="1:31" s="9" customFormat="1" ht="24.95" hidden="1" customHeight="1">
      <c r="B108" s="120"/>
      <c r="D108" s="121" t="s">
        <v>1515</v>
      </c>
      <c r="E108" s="122"/>
      <c r="F108" s="122"/>
      <c r="G108" s="122"/>
      <c r="H108" s="122"/>
      <c r="I108" s="122"/>
      <c r="J108" s="123">
        <f>J174</f>
        <v>0</v>
      </c>
      <c r="L108" s="120"/>
    </row>
    <row r="109" spans="1:31" s="10" customFormat="1" ht="19.899999999999999" hidden="1" customHeight="1">
      <c r="B109" s="124"/>
      <c r="D109" s="125" t="s">
        <v>1516</v>
      </c>
      <c r="E109" s="126"/>
      <c r="F109" s="126"/>
      <c r="G109" s="126"/>
      <c r="H109" s="126"/>
      <c r="I109" s="126"/>
      <c r="J109" s="127">
        <f>J175</f>
        <v>0</v>
      </c>
      <c r="L109" s="124"/>
    </row>
    <row r="110" spans="1:31" s="9" customFormat="1" ht="24.95" hidden="1" customHeight="1">
      <c r="B110" s="120"/>
      <c r="D110" s="121" t="s">
        <v>2338</v>
      </c>
      <c r="E110" s="122"/>
      <c r="F110" s="122"/>
      <c r="G110" s="122"/>
      <c r="H110" s="122"/>
      <c r="I110" s="122"/>
      <c r="J110" s="123">
        <f>J194</f>
        <v>0</v>
      </c>
      <c r="L110" s="120"/>
    </row>
    <row r="111" spans="1:31" s="2" customFormat="1" ht="21.75" hidden="1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hidden="1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hidden="1"/>
    <row r="114" spans="1:31" hidden="1"/>
    <row r="115" spans="1:31" hidden="1"/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128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15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31" t="str">
        <f>E7</f>
        <v>Rekonštrukcia tepelného hospodárstva -  Gymnázium Janka Kráľa Zlaté Moravce</v>
      </c>
      <c r="F120" s="232"/>
      <c r="G120" s="232"/>
      <c r="H120" s="23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107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09" t="str">
        <f>E9</f>
        <v>SO03 - Vonkajší teplovodný rozvod</v>
      </c>
      <c r="F122" s="230"/>
      <c r="G122" s="230"/>
      <c r="H122" s="230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SNP3, 953 42 Zlaté Moravce</v>
      </c>
      <c r="G124" s="29"/>
      <c r="H124" s="29"/>
      <c r="I124" s="24" t="s">
        <v>20</v>
      </c>
      <c r="J124" s="55" t="str">
        <f>IF(J12="","",J12)</f>
        <v/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 xml:space="preserve"> </v>
      </c>
      <c r="G126" s="29"/>
      <c r="H126" s="29"/>
      <c r="I126" s="24" t="s">
        <v>27</v>
      </c>
      <c r="J126" s="27" t="str">
        <f>E21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25</v>
      </c>
      <c r="D127" s="29"/>
      <c r="E127" s="29"/>
      <c r="F127" s="22" t="str">
        <f>IF(E18="","",E18)</f>
        <v>Vyplň údaj</v>
      </c>
      <c r="G127" s="29"/>
      <c r="H127" s="29"/>
      <c r="I127" s="24" t="s">
        <v>29</v>
      </c>
      <c r="J127" s="27" t="str">
        <f>E24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8"/>
      <c r="B129" s="129"/>
      <c r="C129" s="130" t="s">
        <v>129</v>
      </c>
      <c r="D129" s="131" t="s">
        <v>56</v>
      </c>
      <c r="E129" s="131" t="s">
        <v>52</v>
      </c>
      <c r="F129" s="131" t="s">
        <v>53</v>
      </c>
      <c r="G129" s="131" t="s">
        <v>130</v>
      </c>
      <c r="H129" s="131" t="s">
        <v>131</v>
      </c>
      <c r="I129" s="131" t="s">
        <v>132</v>
      </c>
      <c r="J129" s="132" t="s">
        <v>113</v>
      </c>
      <c r="K129" s="133" t="s">
        <v>133</v>
      </c>
      <c r="L129" s="134"/>
      <c r="M129" s="62" t="s">
        <v>1</v>
      </c>
      <c r="N129" s="63" t="s">
        <v>35</v>
      </c>
      <c r="O129" s="63" t="s">
        <v>134</v>
      </c>
      <c r="P129" s="63" t="s">
        <v>135</v>
      </c>
      <c r="Q129" s="63" t="s">
        <v>136</v>
      </c>
      <c r="R129" s="63" t="s">
        <v>137</v>
      </c>
      <c r="S129" s="63" t="s">
        <v>138</v>
      </c>
      <c r="T129" s="64" t="s">
        <v>139</v>
      </c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</row>
    <row r="130" spans="1:65" s="2" customFormat="1" ht="22.9" customHeight="1">
      <c r="A130" s="29"/>
      <c r="B130" s="30"/>
      <c r="C130" s="69" t="s">
        <v>114</v>
      </c>
      <c r="D130" s="29"/>
      <c r="E130" s="29"/>
      <c r="F130" s="29"/>
      <c r="G130" s="29"/>
      <c r="H130" s="29"/>
      <c r="I130" s="29"/>
      <c r="J130" s="135">
        <f>BK130</f>
        <v>0</v>
      </c>
      <c r="K130" s="29"/>
      <c r="L130" s="30"/>
      <c r="M130" s="65"/>
      <c r="N130" s="56"/>
      <c r="O130" s="66"/>
      <c r="P130" s="136">
        <f>P131+P134+P137+P139+P146+P148+P162+P174+P194</f>
        <v>0</v>
      </c>
      <c r="Q130" s="66"/>
      <c r="R130" s="136">
        <f>R131+R134+R137+R139+R146+R148+R162+R174+R194</f>
        <v>0</v>
      </c>
      <c r="S130" s="66"/>
      <c r="T130" s="137">
        <f>T131+T134+T137+T139+T146+T148+T162+T174+T194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70</v>
      </c>
      <c r="AU130" s="14" t="s">
        <v>115</v>
      </c>
      <c r="BK130" s="138">
        <f>BK131+BK134+BK137+BK139+BK146+BK148+BK162+BK174+BK194</f>
        <v>0</v>
      </c>
    </row>
    <row r="131" spans="1:65" s="12" customFormat="1" ht="25.9" customHeight="1">
      <c r="B131" s="139"/>
      <c r="D131" s="140" t="s">
        <v>70</v>
      </c>
      <c r="E131" s="141" t="s">
        <v>146</v>
      </c>
      <c r="F131" s="141" t="s">
        <v>2339</v>
      </c>
      <c r="I131" s="142"/>
      <c r="J131" s="143">
        <f>BK131</f>
        <v>0</v>
      </c>
      <c r="L131" s="139"/>
      <c r="M131" s="144"/>
      <c r="N131" s="145"/>
      <c r="O131" s="145"/>
      <c r="P131" s="146">
        <f>SUM(P132:P133)</f>
        <v>0</v>
      </c>
      <c r="Q131" s="145"/>
      <c r="R131" s="146">
        <f>SUM(R132:R133)</f>
        <v>0</v>
      </c>
      <c r="S131" s="145"/>
      <c r="T131" s="147">
        <f>SUM(T132:T133)</f>
        <v>0</v>
      </c>
      <c r="AR131" s="140" t="s">
        <v>78</v>
      </c>
      <c r="AT131" s="148" t="s">
        <v>70</v>
      </c>
      <c r="AU131" s="148" t="s">
        <v>71</v>
      </c>
      <c r="AY131" s="140" t="s">
        <v>141</v>
      </c>
      <c r="BK131" s="149">
        <f>SUM(BK132:BK133)</f>
        <v>0</v>
      </c>
    </row>
    <row r="132" spans="1:65" s="2" customFormat="1" ht="24.2" customHeight="1">
      <c r="A132" s="29"/>
      <c r="B132" s="150"/>
      <c r="C132" s="151" t="s">
        <v>78</v>
      </c>
      <c r="D132" s="151" t="s">
        <v>142</v>
      </c>
      <c r="E132" s="152" t="s">
        <v>2340</v>
      </c>
      <c r="F132" s="153" t="s">
        <v>2341</v>
      </c>
      <c r="G132" s="154" t="s">
        <v>157</v>
      </c>
      <c r="H132" s="155">
        <v>1</v>
      </c>
      <c r="I132" s="156"/>
      <c r="J132" s="157">
        <f>ROUND(I132*H132,2)</f>
        <v>0</v>
      </c>
      <c r="K132" s="158"/>
      <c r="L132" s="30"/>
      <c r="M132" s="159" t="s">
        <v>1</v>
      </c>
      <c r="N132" s="160" t="s">
        <v>37</v>
      </c>
      <c r="O132" s="58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3" t="s">
        <v>146</v>
      </c>
      <c r="AT132" s="163" t="s">
        <v>142</v>
      </c>
      <c r="AU132" s="163" t="s">
        <v>78</v>
      </c>
      <c r="AY132" s="14" t="s">
        <v>141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4" t="s">
        <v>84</v>
      </c>
      <c r="BK132" s="164">
        <f>ROUND(I132*H132,2)</f>
        <v>0</v>
      </c>
      <c r="BL132" s="14" t="s">
        <v>146</v>
      </c>
      <c r="BM132" s="163" t="s">
        <v>2342</v>
      </c>
    </row>
    <row r="133" spans="1:65" s="2" customFormat="1" ht="21.75" customHeight="1">
      <c r="A133" s="29"/>
      <c r="B133" s="150"/>
      <c r="C133" s="151" t="s">
        <v>84</v>
      </c>
      <c r="D133" s="151" t="s">
        <v>142</v>
      </c>
      <c r="E133" s="152" t="s">
        <v>2343</v>
      </c>
      <c r="F133" s="153" t="s">
        <v>2344</v>
      </c>
      <c r="G133" s="154" t="s">
        <v>1450</v>
      </c>
      <c r="H133" s="155">
        <v>1</v>
      </c>
      <c r="I133" s="156"/>
      <c r="J133" s="157">
        <f>ROUND(I133*H133,2)</f>
        <v>0</v>
      </c>
      <c r="K133" s="158"/>
      <c r="L133" s="30"/>
      <c r="M133" s="159" t="s">
        <v>1</v>
      </c>
      <c r="N133" s="160" t="s">
        <v>37</v>
      </c>
      <c r="O133" s="58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3" t="s">
        <v>146</v>
      </c>
      <c r="AT133" s="163" t="s">
        <v>142</v>
      </c>
      <c r="AU133" s="163" t="s">
        <v>78</v>
      </c>
      <c r="AY133" s="14" t="s">
        <v>141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4" t="s">
        <v>84</v>
      </c>
      <c r="BK133" s="164">
        <f>ROUND(I133*H133,2)</f>
        <v>0</v>
      </c>
      <c r="BL133" s="14" t="s">
        <v>146</v>
      </c>
      <c r="BM133" s="163" t="s">
        <v>2345</v>
      </c>
    </row>
    <row r="134" spans="1:65" s="12" customFormat="1" ht="25.9" customHeight="1">
      <c r="B134" s="139"/>
      <c r="D134" s="140" t="s">
        <v>70</v>
      </c>
      <c r="E134" s="141" t="s">
        <v>159</v>
      </c>
      <c r="F134" s="141" t="s">
        <v>2346</v>
      </c>
      <c r="I134" s="142"/>
      <c r="J134" s="143">
        <f>BK134</f>
        <v>0</v>
      </c>
      <c r="L134" s="139"/>
      <c r="M134" s="144"/>
      <c r="N134" s="145"/>
      <c r="O134" s="145"/>
      <c r="P134" s="146">
        <f>SUM(P135:P136)</f>
        <v>0</v>
      </c>
      <c r="Q134" s="145"/>
      <c r="R134" s="146">
        <f>SUM(R135:R136)</f>
        <v>0</v>
      </c>
      <c r="S134" s="145"/>
      <c r="T134" s="147">
        <f>SUM(T135:T136)</f>
        <v>0</v>
      </c>
      <c r="AR134" s="140" t="s">
        <v>78</v>
      </c>
      <c r="AT134" s="148" t="s">
        <v>70</v>
      </c>
      <c r="AU134" s="148" t="s">
        <v>71</v>
      </c>
      <c r="AY134" s="140" t="s">
        <v>141</v>
      </c>
      <c r="BK134" s="149">
        <f>SUM(BK135:BK136)</f>
        <v>0</v>
      </c>
    </row>
    <row r="135" spans="1:65" s="2" customFormat="1" ht="24.2" customHeight="1">
      <c r="A135" s="29"/>
      <c r="B135" s="150"/>
      <c r="C135" s="151" t="s">
        <v>151</v>
      </c>
      <c r="D135" s="151" t="s">
        <v>142</v>
      </c>
      <c r="E135" s="152" t="s">
        <v>2347</v>
      </c>
      <c r="F135" s="153" t="s">
        <v>2348</v>
      </c>
      <c r="G135" s="154" t="s">
        <v>145</v>
      </c>
      <c r="H135" s="155">
        <v>54.6</v>
      </c>
      <c r="I135" s="156"/>
      <c r="J135" s="157">
        <f>ROUND(I135*H135,2)</f>
        <v>0</v>
      </c>
      <c r="K135" s="158"/>
      <c r="L135" s="30"/>
      <c r="M135" s="159" t="s">
        <v>1</v>
      </c>
      <c r="N135" s="160" t="s">
        <v>37</v>
      </c>
      <c r="O135" s="58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146</v>
      </c>
      <c r="AT135" s="163" t="s">
        <v>142</v>
      </c>
      <c r="AU135" s="163" t="s">
        <v>78</v>
      </c>
      <c r="AY135" s="14" t="s">
        <v>141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4" t="s">
        <v>84</v>
      </c>
      <c r="BK135" s="164">
        <f>ROUND(I135*H135,2)</f>
        <v>0</v>
      </c>
      <c r="BL135" s="14" t="s">
        <v>146</v>
      </c>
      <c r="BM135" s="163" t="s">
        <v>2349</v>
      </c>
    </row>
    <row r="136" spans="1:65" s="2" customFormat="1" ht="33" customHeight="1">
      <c r="A136" s="29"/>
      <c r="B136" s="150"/>
      <c r="C136" s="151" t="s">
        <v>146</v>
      </c>
      <c r="D136" s="151" t="s">
        <v>142</v>
      </c>
      <c r="E136" s="152" t="s">
        <v>2350</v>
      </c>
      <c r="F136" s="153" t="s">
        <v>2351</v>
      </c>
      <c r="G136" s="154" t="s">
        <v>145</v>
      </c>
      <c r="H136" s="155">
        <v>54.6</v>
      </c>
      <c r="I136" s="156"/>
      <c r="J136" s="157">
        <f>ROUND(I136*H136,2)</f>
        <v>0</v>
      </c>
      <c r="K136" s="158"/>
      <c r="L136" s="30"/>
      <c r="M136" s="159" t="s">
        <v>1</v>
      </c>
      <c r="N136" s="160" t="s">
        <v>37</v>
      </c>
      <c r="O136" s="58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146</v>
      </c>
      <c r="AT136" s="163" t="s">
        <v>142</v>
      </c>
      <c r="AU136" s="163" t="s">
        <v>78</v>
      </c>
      <c r="AY136" s="14" t="s">
        <v>141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4" t="s">
        <v>84</v>
      </c>
      <c r="BK136" s="164">
        <f>ROUND(I136*H136,2)</f>
        <v>0</v>
      </c>
      <c r="BL136" s="14" t="s">
        <v>146</v>
      </c>
      <c r="BM136" s="163" t="s">
        <v>2352</v>
      </c>
    </row>
    <row r="137" spans="1:65" s="12" customFormat="1" ht="25.9" customHeight="1">
      <c r="B137" s="139"/>
      <c r="D137" s="140" t="s">
        <v>70</v>
      </c>
      <c r="E137" s="141" t="s">
        <v>163</v>
      </c>
      <c r="F137" s="141" t="s">
        <v>1611</v>
      </c>
      <c r="I137" s="142"/>
      <c r="J137" s="143">
        <f>BK137</f>
        <v>0</v>
      </c>
      <c r="L137" s="139"/>
      <c r="M137" s="144"/>
      <c r="N137" s="145"/>
      <c r="O137" s="145"/>
      <c r="P137" s="146">
        <f>P138</f>
        <v>0</v>
      </c>
      <c r="Q137" s="145"/>
      <c r="R137" s="146">
        <f>R138</f>
        <v>0</v>
      </c>
      <c r="S137" s="145"/>
      <c r="T137" s="147">
        <f>T138</f>
        <v>0</v>
      </c>
      <c r="AR137" s="140" t="s">
        <v>78</v>
      </c>
      <c r="AT137" s="148" t="s">
        <v>70</v>
      </c>
      <c r="AU137" s="148" t="s">
        <v>71</v>
      </c>
      <c r="AY137" s="140" t="s">
        <v>141</v>
      </c>
      <c r="BK137" s="149">
        <f>BK138</f>
        <v>0</v>
      </c>
    </row>
    <row r="138" spans="1:65" s="2" customFormat="1" ht="24.2" customHeight="1">
      <c r="A138" s="29"/>
      <c r="B138" s="150"/>
      <c r="C138" s="151" t="s">
        <v>159</v>
      </c>
      <c r="D138" s="151" t="s">
        <v>142</v>
      </c>
      <c r="E138" s="152" t="s">
        <v>2353</v>
      </c>
      <c r="F138" s="153" t="s">
        <v>2354</v>
      </c>
      <c r="G138" s="154" t="s">
        <v>1731</v>
      </c>
      <c r="H138" s="155">
        <v>5.32</v>
      </c>
      <c r="I138" s="156"/>
      <c r="J138" s="157">
        <f>ROUND(I138*H138,2)</f>
        <v>0</v>
      </c>
      <c r="K138" s="158"/>
      <c r="L138" s="30"/>
      <c r="M138" s="159" t="s">
        <v>1</v>
      </c>
      <c r="N138" s="160" t="s">
        <v>37</v>
      </c>
      <c r="O138" s="58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146</v>
      </c>
      <c r="AT138" s="163" t="s">
        <v>142</v>
      </c>
      <c r="AU138" s="163" t="s">
        <v>78</v>
      </c>
      <c r="AY138" s="14" t="s">
        <v>141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4" t="s">
        <v>84</v>
      </c>
      <c r="BK138" s="164">
        <f>ROUND(I138*H138,2)</f>
        <v>0</v>
      </c>
      <c r="BL138" s="14" t="s">
        <v>146</v>
      </c>
      <c r="BM138" s="163" t="s">
        <v>2355</v>
      </c>
    </row>
    <row r="139" spans="1:65" s="12" customFormat="1" ht="25.9" customHeight="1">
      <c r="B139" s="139"/>
      <c r="D139" s="140" t="s">
        <v>70</v>
      </c>
      <c r="E139" s="141" t="s">
        <v>176</v>
      </c>
      <c r="F139" s="141" t="s">
        <v>1798</v>
      </c>
      <c r="I139" s="142"/>
      <c r="J139" s="143">
        <f>BK139</f>
        <v>0</v>
      </c>
      <c r="L139" s="139"/>
      <c r="M139" s="144"/>
      <c r="N139" s="145"/>
      <c r="O139" s="145"/>
      <c r="P139" s="146">
        <f>SUM(P140:P145)</f>
        <v>0</v>
      </c>
      <c r="Q139" s="145"/>
      <c r="R139" s="146">
        <f>SUM(R140:R145)</f>
        <v>0</v>
      </c>
      <c r="S139" s="145"/>
      <c r="T139" s="147">
        <f>SUM(T140:T145)</f>
        <v>0</v>
      </c>
      <c r="AR139" s="140" t="s">
        <v>78</v>
      </c>
      <c r="AT139" s="148" t="s">
        <v>70</v>
      </c>
      <c r="AU139" s="148" t="s">
        <v>71</v>
      </c>
      <c r="AY139" s="140" t="s">
        <v>141</v>
      </c>
      <c r="BK139" s="149">
        <f>SUM(BK140:BK145)</f>
        <v>0</v>
      </c>
    </row>
    <row r="140" spans="1:65" s="2" customFormat="1" ht="21.75" customHeight="1">
      <c r="A140" s="29"/>
      <c r="B140" s="150"/>
      <c r="C140" s="151" t="s">
        <v>163</v>
      </c>
      <c r="D140" s="151" t="s">
        <v>142</v>
      </c>
      <c r="E140" s="152" t="s">
        <v>1835</v>
      </c>
      <c r="F140" s="153" t="s">
        <v>1836</v>
      </c>
      <c r="G140" s="154" t="s">
        <v>187</v>
      </c>
      <c r="H140" s="155">
        <v>21.6</v>
      </c>
      <c r="I140" s="156"/>
      <c r="J140" s="157">
        <f t="shared" ref="J140:J145" si="0">ROUND(I140*H140,2)</f>
        <v>0</v>
      </c>
      <c r="K140" s="158"/>
      <c r="L140" s="30"/>
      <c r="M140" s="159" t="s">
        <v>1</v>
      </c>
      <c r="N140" s="160" t="s">
        <v>37</v>
      </c>
      <c r="O140" s="58"/>
      <c r="P140" s="161">
        <f t="shared" ref="P140:P145" si="1">O140*H140</f>
        <v>0</v>
      </c>
      <c r="Q140" s="161">
        <v>0</v>
      </c>
      <c r="R140" s="161">
        <f t="shared" ref="R140:R145" si="2">Q140*H140</f>
        <v>0</v>
      </c>
      <c r="S140" s="161">
        <v>0</v>
      </c>
      <c r="T140" s="162">
        <f t="shared" ref="T140:T145" si="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146</v>
      </c>
      <c r="AT140" s="163" t="s">
        <v>142</v>
      </c>
      <c r="AU140" s="163" t="s">
        <v>78</v>
      </c>
      <c r="AY140" s="14" t="s">
        <v>141</v>
      </c>
      <c r="BE140" s="164">
        <f t="shared" ref="BE140:BE145" si="4">IF(N140="základná",J140,0)</f>
        <v>0</v>
      </c>
      <c r="BF140" s="164">
        <f t="shared" ref="BF140:BF145" si="5">IF(N140="znížená",J140,0)</f>
        <v>0</v>
      </c>
      <c r="BG140" s="164">
        <f t="shared" ref="BG140:BG145" si="6">IF(N140="zákl. prenesená",J140,0)</f>
        <v>0</v>
      </c>
      <c r="BH140" s="164">
        <f t="shared" ref="BH140:BH145" si="7">IF(N140="zníž. prenesená",J140,0)</f>
        <v>0</v>
      </c>
      <c r="BI140" s="164">
        <f t="shared" ref="BI140:BI145" si="8">IF(N140="nulová",J140,0)</f>
        <v>0</v>
      </c>
      <c r="BJ140" s="14" t="s">
        <v>84</v>
      </c>
      <c r="BK140" s="164">
        <f t="shared" ref="BK140:BK145" si="9">ROUND(I140*H140,2)</f>
        <v>0</v>
      </c>
      <c r="BL140" s="14" t="s">
        <v>146</v>
      </c>
      <c r="BM140" s="163" t="s">
        <v>2356</v>
      </c>
    </row>
    <row r="141" spans="1:65" s="2" customFormat="1" ht="37.9" customHeight="1">
      <c r="A141" s="29"/>
      <c r="B141" s="150"/>
      <c r="C141" s="151" t="s">
        <v>167</v>
      </c>
      <c r="D141" s="151" t="s">
        <v>142</v>
      </c>
      <c r="E141" s="152" t="s">
        <v>1838</v>
      </c>
      <c r="F141" s="153" t="s">
        <v>2357</v>
      </c>
      <c r="G141" s="154" t="s">
        <v>187</v>
      </c>
      <c r="H141" s="155">
        <v>216</v>
      </c>
      <c r="I141" s="156"/>
      <c r="J141" s="157">
        <f t="shared" si="0"/>
        <v>0</v>
      </c>
      <c r="K141" s="158"/>
      <c r="L141" s="30"/>
      <c r="M141" s="159" t="s">
        <v>1</v>
      </c>
      <c r="N141" s="160" t="s">
        <v>37</v>
      </c>
      <c r="O141" s="58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146</v>
      </c>
      <c r="AT141" s="163" t="s">
        <v>142</v>
      </c>
      <c r="AU141" s="163" t="s">
        <v>78</v>
      </c>
      <c r="AY141" s="14" t="s">
        <v>141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4" t="s">
        <v>84</v>
      </c>
      <c r="BK141" s="164">
        <f t="shared" si="9"/>
        <v>0</v>
      </c>
      <c r="BL141" s="14" t="s">
        <v>146</v>
      </c>
      <c r="BM141" s="163" t="s">
        <v>2358</v>
      </c>
    </row>
    <row r="142" spans="1:65" s="2" customFormat="1" ht="24.2" customHeight="1">
      <c r="A142" s="29"/>
      <c r="B142" s="150"/>
      <c r="C142" s="151" t="s">
        <v>172</v>
      </c>
      <c r="D142" s="151" t="s">
        <v>142</v>
      </c>
      <c r="E142" s="152" t="s">
        <v>1841</v>
      </c>
      <c r="F142" s="153" t="s">
        <v>1842</v>
      </c>
      <c r="G142" s="154" t="s">
        <v>187</v>
      </c>
      <c r="H142" s="155">
        <v>21.6</v>
      </c>
      <c r="I142" s="156"/>
      <c r="J142" s="157">
        <f t="shared" si="0"/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146</v>
      </c>
      <c r="AT142" s="163" t="s">
        <v>142</v>
      </c>
      <c r="AU142" s="163" t="s">
        <v>78</v>
      </c>
      <c r="AY142" s="14" t="s">
        <v>141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4" t="s">
        <v>84</v>
      </c>
      <c r="BK142" s="164">
        <f t="shared" si="9"/>
        <v>0</v>
      </c>
      <c r="BL142" s="14" t="s">
        <v>146</v>
      </c>
      <c r="BM142" s="163" t="s">
        <v>2359</v>
      </c>
    </row>
    <row r="143" spans="1:65" s="2" customFormat="1" ht="24.2" customHeight="1">
      <c r="A143" s="29"/>
      <c r="B143" s="150"/>
      <c r="C143" s="151" t="s">
        <v>176</v>
      </c>
      <c r="D143" s="151" t="s">
        <v>142</v>
      </c>
      <c r="E143" s="152" t="s">
        <v>1844</v>
      </c>
      <c r="F143" s="153" t="s">
        <v>1845</v>
      </c>
      <c r="G143" s="154" t="s">
        <v>187</v>
      </c>
      <c r="H143" s="155">
        <v>21.6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146</v>
      </c>
      <c r="AT143" s="163" t="s">
        <v>142</v>
      </c>
      <c r="AU143" s="163" t="s">
        <v>78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146</v>
      </c>
      <c r="BM143" s="163" t="s">
        <v>2360</v>
      </c>
    </row>
    <row r="144" spans="1:65" s="2" customFormat="1" ht="24.2" customHeight="1">
      <c r="A144" s="29"/>
      <c r="B144" s="150"/>
      <c r="C144" s="151" t="s">
        <v>180</v>
      </c>
      <c r="D144" s="151" t="s">
        <v>142</v>
      </c>
      <c r="E144" s="152" t="s">
        <v>295</v>
      </c>
      <c r="F144" s="153" t="s">
        <v>1847</v>
      </c>
      <c r="G144" s="154" t="s">
        <v>187</v>
      </c>
      <c r="H144" s="155">
        <v>5.54</v>
      </c>
      <c r="I144" s="156"/>
      <c r="J144" s="157">
        <f t="shared" si="0"/>
        <v>0</v>
      </c>
      <c r="K144" s="158"/>
      <c r="L144" s="30"/>
      <c r="M144" s="159" t="s">
        <v>1</v>
      </c>
      <c r="N144" s="160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146</v>
      </c>
      <c r="AT144" s="163" t="s">
        <v>142</v>
      </c>
      <c r="AU144" s="163" t="s">
        <v>78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146</v>
      </c>
      <c r="BM144" s="163" t="s">
        <v>2361</v>
      </c>
    </row>
    <row r="145" spans="1:65" s="2" customFormat="1" ht="24.2" customHeight="1">
      <c r="A145" s="29"/>
      <c r="B145" s="150"/>
      <c r="C145" s="151" t="s">
        <v>184</v>
      </c>
      <c r="D145" s="151" t="s">
        <v>142</v>
      </c>
      <c r="E145" s="152" t="s">
        <v>2362</v>
      </c>
      <c r="F145" s="153" t="s">
        <v>2363</v>
      </c>
      <c r="G145" s="154" t="s">
        <v>187</v>
      </c>
      <c r="H145" s="155">
        <v>3.84</v>
      </c>
      <c r="I145" s="156"/>
      <c r="J145" s="157">
        <f t="shared" si="0"/>
        <v>0</v>
      </c>
      <c r="K145" s="158"/>
      <c r="L145" s="30"/>
      <c r="M145" s="159" t="s">
        <v>1</v>
      </c>
      <c r="N145" s="160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146</v>
      </c>
      <c r="AT145" s="163" t="s">
        <v>142</v>
      </c>
      <c r="AU145" s="163" t="s">
        <v>78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146</v>
      </c>
      <c r="BM145" s="163" t="s">
        <v>2364</v>
      </c>
    </row>
    <row r="146" spans="1:65" s="12" customFormat="1" ht="25.9" customHeight="1">
      <c r="B146" s="139"/>
      <c r="D146" s="140" t="s">
        <v>70</v>
      </c>
      <c r="E146" s="141" t="s">
        <v>553</v>
      </c>
      <c r="F146" s="141" t="s">
        <v>1849</v>
      </c>
      <c r="I146" s="142"/>
      <c r="J146" s="143">
        <f>BK146</f>
        <v>0</v>
      </c>
      <c r="L146" s="139"/>
      <c r="M146" s="144"/>
      <c r="N146" s="145"/>
      <c r="O146" s="145"/>
      <c r="P146" s="146">
        <f>P147</f>
        <v>0</v>
      </c>
      <c r="Q146" s="145"/>
      <c r="R146" s="146">
        <f>R147</f>
        <v>0</v>
      </c>
      <c r="S146" s="145"/>
      <c r="T146" s="147">
        <f>T147</f>
        <v>0</v>
      </c>
      <c r="AR146" s="140" t="s">
        <v>78</v>
      </c>
      <c r="AT146" s="148" t="s">
        <v>70</v>
      </c>
      <c r="AU146" s="148" t="s">
        <v>71</v>
      </c>
      <c r="AY146" s="140" t="s">
        <v>141</v>
      </c>
      <c r="BK146" s="149">
        <f>BK147</f>
        <v>0</v>
      </c>
    </row>
    <row r="147" spans="1:65" s="2" customFormat="1" ht="24.2" customHeight="1">
      <c r="A147" s="29"/>
      <c r="B147" s="150"/>
      <c r="C147" s="151" t="s">
        <v>189</v>
      </c>
      <c r="D147" s="151" t="s">
        <v>142</v>
      </c>
      <c r="E147" s="152" t="s">
        <v>2365</v>
      </c>
      <c r="F147" s="153" t="s">
        <v>2366</v>
      </c>
      <c r="G147" s="154" t="s">
        <v>187</v>
      </c>
      <c r="H147" s="155">
        <v>21.6</v>
      </c>
      <c r="I147" s="156"/>
      <c r="J147" s="157">
        <f>ROUND(I147*H147,2)</f>
        <v>0</v>
      </c>
      <c r="K147" s="158"/>
      <c r="L147" s="30"/>
      <c r="M147" s="159" t="s">
        <v>1</v>
      </c>
      <c r="N147" s="160" t="s">
        <v>37</v>
      </c>
      <c r="O147" s="58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146</v>
      </c>
      <c r="AT147" s="163" t="s">
        <v>142</v>
      </c>
      <c r="AU147" s="163" t="s">
        <v>78</v>
      </c>
      <c r="AY147" s="14" t="s">
        <v>141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4" t="s">
        <v>84</v>
      </c>
      <c r="BK147" s="164">
        <f>ROUND(I147*H147,2)</f>
        <v>0</v>
      </c>
      <c r="BL147" s="14" t="s">
        <v>146</v>
      </c>
      <c r="BM147" s="163" t="s">
        <v>2367</v>
      </c>
    </row>
    <row r="148" spans="1:65" s="12" customFormat="1" ht="25.9" customHeight="1">
      <c r="B148" s="139"/>
      <c r="D148" s="140" t="s">
        <v>70</v>
      </c>
      <c r="E148" s="141" t="s">
        <v>1602</v>
      </c>
      <c r="F148" s="141" t="s">
        <v>1603</v>
      </c>
      <c r="I148" s="142"/>
      <c r="J148" s="143">
        <f>BK148</f>
        <v>0</v>
      </c>
      <c r="L148" s="139"/>
      <c r="M148" s="144"/>
      <c r="N148" s="145"/>
      <c r="O148" s="145"/>
      <c r="P148" s="146">
        <f>P149</f>
        <v>0</v>
      </c>
      <c r="Q148" s="145"/>
      <c r="R148" s="146">
        <f>R149</f>
        <v>0</v>
      </c>
      <c r="S148" s="145"/>
      <c r="T148" s="147">
        <f>T149</f>
        <v>0</v>
      </c>
      <c r="AR148" s="140" t="s">
        <v>78</v>
      </c>
      <c r="AT148" s="148" t="s">
        <v>70</v>
      </c>
      <c r="AU148" s="148" t="s">
        <v>71</v>
      </c>
      <c r="AY148" s="140" t="s">
        <v>141</v>
      </c>
      <c r="BK148" s="149">
        <f>BK149</f>
        <v>0</v>
      </c>
    </row>
    <row r="149" spans="1:65" s="12" customFormat="1" ht="22.9" customHeight="1">
      <c r="B149" s="139"/>
      <c r="D149" s="140" t="s">
        <v>70</v>
      </c>
      <c r="E149" s="165" t="s">
        <v>78</v>
      </c>
      <c r="F149" s="165" t="s">
        <v>1728</v>
      </c>
      <c r="I149" s="142"/>
      <c r="J149" s="166">
        <f>BK149</f>
        <v>0</v>
      </c>
      <c r="L149" s="139"/>
      <c r="M149" s="144"/>
      <c r="N149" s="145"/>
      <c r="O149" s="145"/>
      <c r="P149" s="146">
        <f>SUM(P150:P161)</f>
        <v>0</v>
      </c>
      <c r="Q149" s="145"/>
      <c r="R149" s="146">
        <f>SUM(R150:R161)</f>
        <v>0</v>
      </c>
      <c r="S149" s="145"/>
      <c r="T149" s="147">
        <f>SUM(T150:T161)</f>
        <v>0</v>
      </c>
      <c r="AR149" s="140" t="s">
        <v>78</v>
      </c>
      <c r="AT149" s="148" t="s">
        <v>70</v>
      </c>
      <c r="AU149" s="148" t="s">
        <v>78</v>
      </c>
      <c r="AY149" s="140" t="s">
        <v>141</v>
      </c>
      <c r="BK149" s="149">
        <f>SUM(BK150:BK161)</f>
        <v>0</v>
      </c>
    </row>
    <row r="150" spans="1:65" s="2" customFormat="1" ht="24.2" customHeight="1">
      <c r="A150" s="29"/>
      <c r="B150" s="150"/>
      <c r="C150" s="151" t="s">
        <v>193</v>
      </c>
      <c r="D150" s="151" t="s">
        <v>142</v>
      </c>
      <c r="E150" s="152" t="s">
        <v>2368</v>
      </c>
      <c r="F150" s="153" t="s">
        <v>2369</v>
      </c>
      <c r="G150" s="154" t="s">
        <v>145</v>
      </c>
      <c r="H150" s="155">
        <v>54.6</v>
      </c>
      <c r="I150" s="156"/>
      <c r="J150" s="157">
        <f t="shared" ref="J150:J161" si="10">ROUND(I150*H150,2)</f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ref="P150:P161" si="11">O150*H150</f>
        <v>0</v>
      </c>
      <c r="Q150" s="161">
        <v>0</v>
      </c>
      <c r="R150" s="161">
        <f t="shared" ref="R150:R161" si="12">Q150*H150</f>
        <v>0</v>
      </c>
      <c r="S150" s="161">
        <v>0</v>
      </c>
      <c r="T150" s="162">
        <f t="shared" ref="T150:T161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146</v>
      </c>
      <c r="AT150" s="163" t="s">
        <v>142</v>
      </c>
      <c r="AU150" s="163" t="s">
        <v>84</v>
      </c>
      <c r="AY150" s="14" t="s">
        <v>141</v>
      </c>
      <c r="BE150" s="164">
        <f t="shared" ref="BE150:BE161" si="14">IF(N150="základná",J150,0)</f>
        <v>0</v>
      </c>
      <c r="BF150" s="164">
        <f t="shared" ref="BF150:BF161" si="15">IF(N150="znížená",J150,0)</f>
        <v>0</v>
      </c>
      <c r="BG150" s="164">
        <f t="shared" ref="BG150:BG161" si="16">IF(N150="zákl. prenesená",J150,0)</f>
        <v>0</v>
      </c>
      <c r="BH150" s="164">
        <f t="shared" ref="BH150:BH161" si="17">IF(N150="zníž. prenesená",J150,0)</f>
        <v>0</v>
      </c>
      <c r="BI150" s="164">
        <f t="shared" ref="BI150:BI161" si="18">IF(N150="nulová",J150,0)</f>
        <v>0</v>
      </c>
      <c r="BJ150" s="14" t="s">
        <v>84</v>
      </c>
      <c r="BK150" s="164">
        <f t="shared" ref="BK150:BK161" si="19">ROUND(I150*H150,2)</f>
        <v>0</v>
      </c>
      <c r="BL150" s="14" t="s">
        <v>146</v>
      </c>
      <c r="BM150" s="163" t="s">
        <v>2370</v>
      </c>
    </row>
    <row r="151" spans="1:65" s="2" customFormat="1" ht="33" customHeight="1">
      <c r="A151" s="29"/>
      <c r="B151" s="150"/>
      <c r="C151" s="151" t="s">
        <v>197</v>
      </c>
      <c r="D151" s="151" t="s">
        <v>142</v>
      </c>
      <c r="E151" s="152" t="s">
        <v>2371</v>
      </c>
      <c r="F151" s="153" t="s">
        <v>2372</v>
      </c>
      <c r="G151" s="154" t="s">
        <v>145</v>
      </c>
      <c r="H151" s="155">
        <v>54.6</v>
      </c>
      <c r="I151" s="156"/>
      <c r="J151" s="157">
        <f t="shared" si="1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146</v>
      </c>
      <c r="AT151" s="163" t="s">
        <v>142</v>
      </c>
      <c r="AU151" s="163" t="s">
        <v>84</v>
      </c>
      <c r="AY151" s="14" t="s">
        <v>141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4" t="s">
        <v>84</v>
      </c>
      <c r="BK151" s="164">
        <f t="shared" si="19"/>
        <v>0</v>
      </c>
      <c r="BL151" s="14" t="s">
        <v>146</v>
      </c>
      <c r="BM151" s="163" t="s">
        <v>2373</v>
      </c>
    </row>
    <row r="152" spans="1:65" s="2" customFormat="1" ht="33" customHeight="1">
      <c r="A152" s="29"/>
      <c r="B152" s="150"/>
      <c r="C152" s="151" t="s">
        <v>201</v>
      </c>
      <c r="D152" s="151" t="s">
        <v>142</v>
      </c>
      <c r="E152" s="152" t="s">
        <v>2374</v>
      </c>
      <c r="F152" s="153" t="s">
        <v>2375</v>
      </c>
      <c r="G152" s="154" t="s">
        <v>145</v>
      </c>
      <c r="H152" s="155">
        <v>43.2</v>
      </c>
      <c r="I152" s="156"/>
      <c r="J152" s="157">
        <f t="shared" si="1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146</v>
      </c>
      <c r="AT152" s="163" t="s">
        <v>142</v>
      </c>
      <c r="AU152" s="163" t="s">
        <v>84</v>
      </c>
      <c r="AY152" s="14" t="s">
        <v>141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4" t="s">
        <v>84</v>
      </c>
      <c r="BK152" s="164">
        <f t="shared" si="19"/>
        <v>0</v>
      </c>
      <c r="BL152" s="14" t="s">
        <v>146</v>
      </c>
      <c r="BM152" s="163" t="s">
        <v>2376</v>
      </c>
    </row>
    <row r="153" spans="1:65" s="2" customFormat="1" ht="24.2" customHeight="1">
      <c r="A153" s="29"/>
      <c r="B153" s="150"/>
      <c r="C153" s="151" t="s">
        <v>205</v>
      </c>
      <c r="D153" s="151" t="s">
        <v>142</v>
      </c>
      <c r="E153" s="152" t="s">
        <v>2377</v>
      </c>
      <c r="F153" s="153" t="s">
        <v>2378</v>
      </c>
      <c r="G153" s="154" t="s">
        <v>1731</v>
      </c>
      <c r="H153" s="155">
        <v>21.6</v>
      </c>
      <c r="I153" s="156"/>
      <c r="J153" s="157">
        <f t="shared" si="10"/>
        <v>0</v>
      </c>
      <c r="K153" s="158"/>
      <c r="L153" s="30"/>
      <c r="M153" s="159" t="s">
        <v>1</v>
      </c>
      <c r="N153" s="160" t="s">
        <v>37</v>
      </c>
      <c r="O153" s="58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146</v>
      </c>
      <c r="AT153" s="163" t="s">
        <v>142</v>
      </c>
      <c r="AU153" s="163" t="s">
        <v>84</v>
      </c>
      <c r="AY153" s="14" t="s">
        <v>141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4" t="s">
        <v>84</v>
      </c>
      <c r="BK153" s="164">
        <f t="shared" si="19"/>
        <v>0</v>
      </c>
      <c r="BL153" s="14" t="s">
        <v>146</v>
      </c>
      <c r="BM153" s="163" t="s">
        <v>2379</v>
      </c>
    </row>
    <row r="154" spans="1:65" s="2" customFormat="1" ht="16.5" customHeight="1">
      <c r="A154" s="29"/>
      <c r="B154" s="150"/>
      <c r="C154" s="167" t="s">
        <v>209</v>
      </c>
      <c r="D154" s="167" t="s">
        <v>301</v>
      </c>
      <c r="E154" s="168" t="s">
        <v>2380</v>
      </c>
      <c r="F154" s="169" t="s">
        <v>2381</v>
      </c>
      <c r="G154" s="170" t="s">
        <v>187</v>
      </c>
      <c r="H154" s="171">
        <v>34.200000000000003</v>
      </c>
      <c r="I154" s="172"/>
      <c r="J154" s="173">
        <f t="shared" si="10"/>
        <v>0</v>
      </c>
      <c r="K154" s="174"/>
      <c r="L154" s="175"/>
      <c r="M154" s="176" t="s">
        <v>1</v>
      </c>
      <c r="N154" s="177" t="s">
        <v>37</v>
      </c>
      <c r="O154" s="58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172</v>
      </c>
      <c r="AT154" s="163" t="s">
        <v>301</v>
      </c>
      <c r="AU154" s="163" t="s">
        <v>84</v>
      </c>
      <c r="AY154" s="14" t="s">
        <v>141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4" t="s">
        <v>84</v>
      </c>
      <c r="BK154" s="164">
        <f t="shared" si="19"/>
        <v>0</v>
      </c>
      <c r="BL154" s="14" t="s">
        <v>146</v>
      </c>
      <c r="BM154" s="163" t="s">
        <v>2382</v>
      </c>
    </row>
    <row r="155" spans="1:65" s="2" customFormat="1" ht="24.2" customHeight="1">
      <c r="A155" s="29"/>
      <c r="B155" s="150"/>
      <c r="C155" s="151" t="s">
        <v>213</v>
      </c>
      <c r="D155" s="151" t="s">
        <v>142</v>
      </c>
      <c r="E155" s="152" t="s">
        <v>2383</v>
      </c>
      <c r="F155" s="153" t="s">
        <v>2384</v>
      </c>
      <c r="G155" s="154" t="s">
        <v>1731</v>
      </c>
      <c r="H155" s="155">
        <v>21.6</v>
      </c>
      <c r="I155" s="156"/>
      <c r="J155" s="157">
        <f t="shared" si="10"/>
        <v>0</v>
      </c>
      <c r="K155" s="158"/>
      <c r="L155" s="30"/>
      <c r="M155" s="159" t="s">
        <v>1</v>
      </c>
      <c r="N155" s="160" t="s">
        <v>37</v>
      </c>
      <c r="O155" s="58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146</v>
      </c>
      <c r="AT155" s="163" t="s">
        <v>142</v>
      </c>
      <c r="AU155" s="163" t="s">
        <v>84</v>
      </c>
      <c r="AY155" s="14" t="s">
        <v>141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4" t="s">
        <v>84</v>
      </c>
      <c r="BK155" s="164">
        <f t="shared" si="19"/>
        <v>0</v>
      </c>
      <c r="BL155" s="14" t="s">
        <v>146</v>
      </c>
      <c r="BM155" s="163" t="s">
        <v>2385</v>
      </c>
    </row>
    <row r="156" spans="1:65" s="2" customFormat="1" ht="33" customHeight="1">
      <c r="A156" s="29"/>
      <c r="B156" s="150"/>
      <c r="C156" s="151" t="s">
        <v>217</v>
      </c>
      <c r="D156" s="151" t="s">
        <v>142</v>
      </c>
      <c r="E156" s="152" t="s">
        <v>2386</v>
      </c>
      <c r="F156" s="153" t="s">
        <v>2387</v>
      </c>
      <c r="G156" s="154" t="s">
        <v>1731</v>
      </c>
      <c r="H156" s="155">
        <v>22.84</v>
      </c>
      <c r="I156" s="156"/>
      <c r="J156" s="157">
        <f t="shared" si="10"/>
        <v>0</v>
      </c>
      <c r="K156" s="158"/>
      <c r="L156" s="30"/>
      <c r="M156" s="159" t="s">
        <v>1</v>
      </c>
      <c r="N156" s="160" t="s">
        <v>37</v>
      </c>
      <c r="O156" s="58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146</v>
      </c>
      <c r="AT156" s="163" t="s">
        <v>142</v>
      </c>
      <c r="AU156" s="163" t="s">
        <v>84</v>
      </c>
      <c r="AY156" s="14" t="s">
        <v>141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4" t="s">
        <v>84</v>
      </c>
      <c r="BK156" s="164">
        <f t="shared" si="19"/>
        <v>0</v>
      </c>
      <c r="BL156" s="14" t="s">
        <v>146</v>
      </c>
      <c r="BM156" s="163" t="s">
        <v>2388</v>
      </c>
    </row>
    <row r="157" spans="1:65" s="2" customFormat="1" ht="24.2" customHeight="1">
      <c r="A157" s="29"/>
      <c r="B157" s="150"/>
      <c r="C157" s="151" t="s">
        <v>7</v>
      </c>
      <c r="D157" s="151" t="s">
        <v>142</v>
      </c>
      <c r="E157" s="152" t="s">
        <v>2389</v>
      </c>
      <c r="F157" s="153" t="s">
        <v>2390</v>
      </c>
      <c r="G157" s="154" t="s">
        <v>1731</v>
      </c>
      <c r="H157" s="155">
        <v>22.84</v>
      </c>
      <c r="I157" s="156"/>
      <c r="J157" s="157">
        <f t="shared" si="10"/>
        <v>0</v>
      </c>
      <c r="K157" s="158"/>
      <c r="L157" s="30"/>
      <c r="M157" s="159" t="s">
        <v>1</v>
      </c>
      <c r="N157" s="160" t="s">
        <v>37</v>
      </c>
      <c r="O157" s="58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146</v>
      </c>
      <c r="AT157" s="163" t="s">
        <v>142</v>
      </c>
      <c r="AU157" s="163" t="s">
        <v>84</v>
      </c>
      <c r="AY157" s="14" t="s">
        <v>141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4" t="s">
        <v>84</v>
      </c>
      <c r="BK157" s="164">
        <f t="shared" si="19"/>
        <v>0</v>
      </c>
      <c r="BL157" s="14" t="s">
        <v>146</v>
      </c>
      <c r="BM157" s="163" t="s">
        <v>2391</v>
      </c>
    </row>
    <row r="158" spans="1:65" s="2" customFormat="1" ht="24.2" customHeight="1">
      <c r="A158" s="29"/>
      <c r="B158" s="150"/>
      <c r="C158" s="151" t="s">
        <v>224</v>
      </c>
      <c r="D158" s="151" t="s">
        <v>142</v>
      </c>
      <c r="E158" s="152" t="s">
        <v>2392</v>
      </c>
      <c r="F158" s="153" t="s">
        <v>2393</v>
      </c>
      <c r="G158" s="154" t="s">
        <v>145</v>
      </c>
      <c r="H158" s="155">
        <v>28.08</v>
      </c>
      <c r="I158" s="156"/>
      <c r="J158" s="157">
        <f t="shared" si="10"/>
        <v>0</v>
      </c>
      <c r="K158" s="158"/>
      <c r="L158" s="30"/>
      <c r="M158" s="159" t="s">
        <v>1</v>
      </c>
      <c r="N158" s="160" t="s">
        <v>37</v>
      </c>
      <c r="O158" s="58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146</v>
      </c>
      <c r="AT158" s="163" t="s">
        <v>142</v>
      </c>
      <c r="AU158" s="163" t="s">
        <v>84</v>
      </c>
      <c r="AY158" s="14" t="s">
        <v>141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4" t="s">
        <v>84</v>
      </c>
      <c r="BK158" s="164">
        <f t="shared" si="19"/>
        <v>0</v>
      </c>
      <c r="BL158" s="14" t="s">
        <v>146</v>
      </c>
      <c r="BM158" s="163" t="s">
        <v>2394</v>
      </c>
    </row>
    <row r="159" spans="1:65" s="2" customFormat="1" ht="24.2" customHeight="1">
      <c r="A159" s="29"/>
      <c r="B159" s="150"/>
      <c r="C159" s="151" t="s">
        <v>228</v>
      </c>
      <c r="D159" s="151" t="s">
        <v>142</v>
      </c>
      <c r="E159" s="152" t="s">
        <v>2395</v>
      </c>
      <c r="F159" s="153" t="s">
        <v>2396</v>
      </c>
      <c r="G159" s="154" t="s">
        <v>145</v>
      </c>
      <c r="H159" s="155">
        <v>15.12</v>
      </c>
      <c r="I159" s="156"/>
      <c r="J159" s="157">
        <f t="shared" si="10"/>
        <v>0</v>
      </c>
      <c r="K159" s="158"/>
      <c r="L159" s="30"/>
      <c r="M159" s="159" t="s">
        <v>1</v>
      </c>
      <c r="N159" s="160" t="s">
        <v>37</v>
      </c>
      <c r="O159" s="58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146</v>
      </c>
      <c r="AT159" s="163" t="s">
        <v>142</v>
      </c>
      <c r="AU159" s="163" t="s">
        <v>84</v>
      </c>
      <c r="AY159" s="14" t="s">
        <v>141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4" t="s">
        <v>84</v>
      </c>
      <c r="BK159" s="164">
        <f t="shared" si="19"/>
        <v>0</v>
      </c>
      <c r="BL159" s="14" t="s">
        <v>146</v>
      </c>
      <c r="BM159" s="163" t="s">
        <v>2397</v>
      </c>
    </row>
    <row r="160" spans="1:65" s="2" customFormat="1" ht="24.2" customHeight="1">
      <c r="A160" s="29"/>
      <c r="B160" s="150"/>
      <c r="C160" s="151" t="s">
        <v>232</v>
      </c>
      <c r="D160" s="151" t="s">
        <v>142</v>
      </c>
      <c r="E160" s="152" t="s">
        <v>2398</v>
      </c>
      <c r="F160" s="153" t="s">
        <v>2399</v>
      </c>
      <c r="G160" s="154" t="s">
        <v>145</v>
      </c>
      <c r="H160" s="155">
        <v>43.2</v>
      </c>
      <c r="I160" s="156"/>
      <c r="J160" s="157">
        <f t="shared" si="10"/>
        <v>0</v>
      </c>
      <c r="K160" s="158"/>
      <c r="L160" s="30"/>
      <c r="M160" s="159" t="s">
        <v>1</v>
      </c>
      <c r="N160" s="160" t="s">
        <v>37</v>
      </c>
      <c r="O160" s="58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146</v>
      </c>
      <c r="AT160" s="163" t="s">
        <v>142</v>
      </c>
      <c r="AU160" s="163" t="s">
        <v>84</v>
      </c>
      <c r="AY160" s="14" t="s">
        <v>141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4" t="s">
        <v>84</v>
      </c>
      <c r="BK160" s="164">
        <f t="shared" si="19"/>
        <v>0</v>
      </c>
      <c r="BL160" s="14" t="s">
        <v>146</v>
      </c>
      <c r="BM160" s="163" t="s">
        <v>2400</v>
      </c>
    </row>
    <row r="161" spans="1:65" s="2" customFormat="1" ht="33" customHeight="1">
      <c r="A161" s="29"/>
      <c r="B161" s="150"/>
      <c r="C161" s="151" t="s">
        <v>236</v>
      </c>
      <c r="D161" s="151" t="s">
        <v>142</v>
      </c>
      <c r="E161" s="152" t="s">
        <v>2401</v>
      </c>
      <c r="F161" s="153" t="s">
        <v>2402</v>
      </c>
      <c r="G161" s="154" t="s">
        <v>187</v>
      </c>
      <c r="H161" s="155">
        <v>21.6</v>
      </c>
      <c r="I161" s="156"/>
      <c r="J161" s="157">
        <f t="shared" si="10"/>
        <v>0</v>
      </c>
      <c r="K161" s="158"/>
      <c r="L161" s="30"/>
      <c r="M161" s="159" t="s">
        <v>1</v>
      </c>
      <c r="N161" s="160" t="s">
        <v>37</v>
      </c>
      <c r="O161" s="58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146</v>
      </c>
      <c r="AT161" s="163" t="s">
        <v>142</v>
      </c>
      <c r="AU161" s="163" t="s">
        <v>84</v>
      </c>
      <c r="AY161" s="14" t="s">
        <v>141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4" t="s">
        <v>84</v>
      </c>
      <c r="BK161" s="164">
        <f t="shared" si="19"/>
        <v>0</v>
      </c>
      <c r="BL161" s="14" t="s">
        <v>146</v>
      </c>
      <c r="BM161" s="163" t="s">
        <v>2403</v>
      </c>
    </row>
    <row r="162" spans="1:65" s="12" customFormat="1" ht="25.9" customHeight="1">
      <c r="B162" s="139"/>
      <c r="D162" s="140" t="s">
        <v>70</v>
      </c>
      <c r="E162" s="141" t="s">
        <v>1523</v>
      </c>
      <c r="F162" s="141" t="s">
        <v>1524</v>
      </c>
      <c r="I162" s="142"/>
      <c r="J162" s="143">
        <f>BK162</f>
        <v>0</v>
      </c>
      <c r="L162" s="139"/>
      <c r="M162" s="144"/>
      <c r="N162" s="145"/>
      <c r="O162" s="145"/>
      <c r="P162" s="146">
        <f>P163+P166+P169</f>
        <v>0</v>
      </c>
      <c r="Q162" s="145"/>
      <c r="R162" s="146">
        <f>R163+R166+R169</f>
        <v>0</v>
      </c>
      <c r="S162" s="145"/>
      <c r="T162" s="147">
        <f>T163+T166+T169</f>
        <v>0</v>
      </c>
      <c r="AR162" s="140" t="s">
        <v>84</v>
      </c>
      <c r="AT162" s="148" t="s">
        <v>70</v>
      </c>
      <c r="AU162" s="148" t="s">
        <v>71</v>
      </c>
      <c r="AY162" s="140" t="s">
        <v>141</v>
      </c>
      <c r="BK162" s="149">
        <f>BK163+BK166+BK169</f>
        <v>0</v>
      </c>
    </row>
    <row r="163" spans="1:65" s="12" customFormat="1" ht="22.9" customHeight="1">
      <c r="B163" s="139"/>
      <c r="D163" s="140" t="s">
        <v>70</v>
      </c>
      <c r="E163" s="165" t="s">
        <v>1853</v>
      </c>
      <c r="F163" s="165" t="s">
        <v>1854</v>
      </c>
      <c r="I163" s="142"/>
      <c r="J163" s="166">
        <f>BK163</f>
        <v>0</v>
      </c>
      <c r="L163" s="139"/>
      <c r="M163" s="144"/>
      <c r="N163" s="145"/>
      <c r="O163" s="145"/>
      <c r="P163" s="146">
        <f>SUM(P164:P165)</f>
        <v>0</v>
      </c>
      <c r="Q163" s="145"/>
      <c r="R163" s="146">
        <f>SUM(R164:R165)</f>
        <v>0</v>
      </c>
      <c r="S163" s="145"/>
      <c r="T163" s="147">
        <f>SUM(T164:T165)</f>
        <v>0</v>
      </c>
      <c r="AR163" s="140" t="s">
        <v>84</v>
      </c>
      <c r="AT163" s="148" t="s">
        <v>70</v>
      </c>
      <c r="AU163" s="148" t="s">
        <v>78</v>
      </c>
      <c r="AY163" s="140" t="s">
        <v>141</v>
      </c>
      <c r="BK163" s="149">
        <f>SUM(BK164:BK165)</f>
        <v>0</v>
      </c>
    </row>
    <row r="164" spans="1:65" s="2" customFormat="1" ht="24.2" customHeight="1">
      <c r="A164" s="29"/>
      <c r="B164" s="150"/>
      <c r="C164" s="151" t="s">
        <v>240</v>
      </c>
      <c r="D164" s="151" t="s">
        <v>142</v>
      </c>
      <c r="E164" s="152" t="s">
        <v>2404</v>
      </c>
      <c r="F164" s="153" t="s">
        <v>2405</v>
      </c>
      <c r="G164" s="154" t="s">
        <v>145</v>
      </c>
      <c r="H164" s="155">
        <v>43.2</v>
      </c>
      <c r="I164" s="156"/>
      <c r="J164" s="157">
        <f>ROUND(I164*H164,2)</f>
        <v>0</v>
      </c>
      <c r="K164" s="158"/>
      <c r="L164" s="30"/>
      <c r="M164" s="159" t="s">
        <v>1</v>
      </c>
      <c r="N164" s="160" t="s">
        <v>37</v>
      </c>
      <c r="O164" s="58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205</v>
      </c>
      <c r="AT164" s="163" t="s">
        <v>142</v>
      </c>
      <c r="AU164" s="163" t="s">
        <v>84</v>
      </c>
      <c r="AY164" s="14" t="s">
        <v>141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4" t="s">
        <v>84</v>
      </c>
      <c r="BK164" s="164">
        <f>ROUND(I164*H164,2)</f>
        <v>0</v>
      </c>
      <c r="BL164" s="14" t="s">
        <v>205</v>
      </c>
      <c r="BM164" s="163" t="s">
        <v>2406</v>
      </c>
    </row>
    <row r="165" spans="1:65" s="2" customFormat="1" ht="24.2" customHeight="1">
      <c r="A165" s="29"/>
      <c r="B165" s="150"/>
      <c r="C165" s="151" t="s">
        <v>244</v>
      </c>
      <c r="D165" s="151" t="s">
        <v>142</v>
      </c>
      <c r="E165" s="152" t="s">
        <v>2407</v>
      </c>
      <c r="F165" s="153" t="s">
        <v>1862</v>
      </c>
      <c r="G165" s="154" t="s">
        <v>187</v>
      </c>
      <c r="H165" s="155">
        <v>0.217</v>
      </c>
      <c r="I165" s="156"/>
      <c r="J165" s="157">
        <f>ROUND(I165*H165,2)</f>
        <v>0</v>
      </c>
      <c r="K165" s="158"/>
      <c r="L165" s="30"/>
      <c r="M165" s="159" t="s">
        <v>1</v>
      </c>
      <c r="N165" s="160" t="s">
        <v>37</v>
      </c>
      <c r="O165" s="58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205</v>
      </c>
      <c r="AT165" s="163" t="s">
        <v>142</v>
      </c>
      <c r="AU165" s="163" t="s">
        <v>84</v>
      </c>
      <c r="AY165" s="14" t="s">
        <v>141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4" t="s">
        <v>84</v>
      </c>
      <c r="BK165" s="164">
        <f>ROUND(I165*H165,2)</f>
        <v>0</v>
      </c>
      <c r="BL165" s="14" t="s">
        <v>205</v>
      </c>
      <c r="BM165" s="163" t="s">
        <v>2408</v>
      </c>
    </row>
    <row r="166" spans="1:65" s="12" customFormat="1" ht="22.9" customHeight="1">
      <c r="B166" s="139"/>
      <c r="D166" s="140" t="s">
        <v>70</v>
      </c>
      <c r="E166" s="165" t="s">
        <v>370</v>
      </c>
      <c r="F166" s="165" t="s">
        <v>371</v>
      </c>
      <c r="I166" s="142"/>
      <c r="J166" s="166">
        <f>BK166</f>
        <v>0</v>
      </c>
      <c r="L166" s="139"/>
      <c r="M166" s="144"/>
      <c r="N166" s="145"/>
      <c r="O166" s="145"/>
      <c r="P166" s="146">
        <f>SUM(P167:P168)</f>
        <v>0</v>
      </c>
      <c r="Q166" s="145"/>
      <c r="R166" s="146">
        <f>SUM(R167:R168)</f>
        <v>0</v>
      </c>
      <c r="S166" s="145"/>
      <c r="T166" s="147">
        <f>SUM(T167:T168)</f>
        <v>0</v>
      </c>
      <c r="AR166" s="140" t="s">
        <v>84</v>
      </c>
      <c r="AT166" s="148" t="s">
        <v>70</v>
      </c>
      <c r="AU166" s="148" t="s">
        <v>78</v>
      </c>
      <c r="AY166" s="140" t="s">
        <v>141</v>
      </c>
      <c r="BK166" s="149">
        <f>SUM(BK167:BK168)</f>
        <v>0</v>
      </c>
    </row>
    <row r="167" spans="1:65" s="2" customFormat="1" ht="24.2" customHeight="1">
      <c r="A167" s="29"/>
      <c r="B167" s="150"/>
      <c r="C167" s="151" t="s">
        <v>248</v>
      </c>
      <c r="D167" s="151" t="s">
        <v>142</v>
      </c>
      <c r="E167" s="152" t="s">
        <v>152</v>
      </c>
      <c r="F167" s="153" t="s">
        <v>153</v>
      </c>
      <c r="G167" s="154" t="s">
        <v>145</v>
      </c>
      <c r="H167" s="155">
        <v>96</v>
      </c>
      <c r="I167" s="156"/>
      <c r="J167" s="157">
        <f>ROUND(I167*H167,2)</f>
        <v>0</v>
      </c>
      <c r="K167" s="158"/>
      <c r="L167" s="30"/>
      <c r="M167" s="159" t="s">
        <v>1</v>
      </c>
      <c r="N167" s="160" t="s">
        <v>37</v>
      </c>
      <c r="O167" s="58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205</v>
      </c>
      <c r="AT167" s="163" t="s">
        <v>142</v>
      </c>
      <c r="AU167" s="163" t="s">
        <v>84</v>
      </c>
      <c r="AY167" s="14" t="s">
        <v>141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4" t="s">
        <v>84</v>
      </c>
      <c r="BK167" s="164">
        <f>ROUND(I167*H167,2)</f>
        <v>0</v>
      </c>
      <c r="BL167" s="14" t="s">
        <v>205</v>
      </c>
      <c r="BM167" s="163" t="s">
        <v>2409</v>
      </c>
    </row>
    <row r="168" spans="1:65" s="2" customFormat="1" ht="24.2" customHeight="1">
      <c r="A168" s="29"/>
      <c r="B168" s="150"/>
      <c r="C168" s="151" t="s">
        <v>252</v>
      </c>
      <c r="D168" s="151" t="s">
        <v>142</v>
      </c>
      <c r="E168" s="152" t="s">
        <v>470</v>
      </c>
      <c r="F168" s="153" t="s">
        <v>471</v>
      </c>
      <c r="G168" s="154" t="s">
        <v>472</v>
      </c>
      <c r="H168" s="178"/>
      <c r="I168" s="156"/>
      <c r="J168" s="157">
        <f>ROUND(I168*H168,2)</f>
        <v>0</v>
      </c>
      <c r="K168" s="158"/>
      <c r="L168" s="30"/>
      <c r="M168" s="159" t="s">
        <v>1</v>
      </c>
      <c r="N168" s="160" t="s">
        <v>37</v>
      </c>
      <c r="O168" s="58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205</v>
      </c>
      <c r="AT168" s="163" t="s">
        <v>142</v>
      </c>
      <c r="AU168" s="163" t="s">
        <v>84</v>
      </c>
      <c r="AY168" s="14" t="s">
        <v>141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4" t="s">
        <v>84</v>
      </c>
      <c r="BK168" s="164">
        <f>ROUND(I168*H168,2)</f>
        <v>0</v>
      </c>
      <c r="BL168" s="14" t="s">
        <v>205</v>
      </c>
      <c r="BM168" s="163" t="s">
        <v>2410</v>
      </c>
    </row>
    <row r="169" spans="1:65" s="12" customFormat="1" ht="22.9" customHeight="1">
      <c r="B169" s="139"/>
      <c r="D169" s="140" t="s">
        <v>70</v>
      </c>
      <c r="E169" s="165" t="s">
        <v>795</v>
      </c>
      <c r="F169" s="165" t="s">
        <v>796</v>
      </c>
      <c r="I169" s="142"/>
      <c r="J169" s="166">
        <f>BK169</f>
        <v>0</v>
      </c>
      <c r="L169" s="139"/>
      <c r="M169" s="144"/>
      <c r="N169" s="145"/>
      <c r="O169" s="145"/>
      <c r="P169" s="146">
        <f>SUM(P170:P173)</f>
        <v>0</v>
      </c>
      <c r="Q169" s="145"/>
      <c r="R169" s="146">
        <f>SUM(R170:R173)</f>
        <v>0</v>
      </c>
      <c r="S169" s="145"/>
      <c r="T169" s="147">
        <f>SUM(T170:T173)</f>
        <v>0</v>
      </c>
      <c r="AR169" s="140" t="s">
        <v>84</v>
      </c>
      <c r="AT169" s="148" t="s">
        <v>70</v>
      </c>
      <c r="AU169" s="148" t="s">
        <v>78</v>
      </c>
      <c r="AY169" s="140" t="s">
        <v>141</v>
      </c>
      <c r="BK169" s="149">
        <f>SUM(BK170:BK173)</f>
        <v>0</v>
      </c>
    </row>
    <row r="170" spans="1:65" s="2" customFormat="1" ht="24.2" customHeight="1">
      <c r="A170" s="29"/>
      <c r="B170" s="150"/>
      <c r="C170" s="151" t="s">
        <v>256</v>
      </c>
      <c r="D170" s="151" t="s">
        <v>142</v>
      </c>
      <c r="E170" s="152" t="s">
        <v>2411</v>
      </c>
      <c r="F170" s="153" t="s">
        <v>2412</v>
      </c>
      <c r="G170" s="154" t="s">
        <v>170</v>
      </c>
      <c r="H170" s="155">
        <v>240</v>
      </c>
      <c r="I170" s="156"/>
      <c r="J170" s="157">
        <f>ROUND(I170*H170,2)</f>
        <v>0</v>
      </c>
      <c r="K170" s="158"/>
      <c r="L170" s="30"/>
      <c r="M170" s="159" t="s">
        <v>1</v>
      </c>
      <c r="N170" s="160" t="s">
        <v>37</v>
      </c>
      <c r="O170" s="58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205</v>
      </c>
      <c r="AT170" s="163" t="s">
        <v>142</v>
      </c>
      <c r="AU170" s="163" t="s">
        <v>84</v>
      </c>
      <c r="AY170" s="14" t="s">
        <v>141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4" t="s">
        <v>84</v>
      </c>
      <c r="BK170" s="164">
        <f>ROUND(I170*H170,2)</f>
        <v>0</v>
      </c>
      <c r="BL170" s="14" t="s">
        <v>205</v>
      </c>
      <c r="BM170" s="163" t="s">
        <v>2413</v>
      </c>
    </row>
    <row r="171" spans="1:65" s="2" customFormat="1" ht="16.5" customHeight="1">
      <c r="A171" s="29"/>
      <c r="B171" s="150"/>
      <c r="C171" s="151" t="s">
        <v>260</v>
      </c>
      <c r="D171" s="151" t="s">
        <v>142</v>
      </c>
      <c r="E171" s="152" t="s">
        <v>2414</v>
      </c>
      <c r="F171" s="153" t="s">
        <v>2415</v>
      </c>
      <c r="G171" s="154" t="s">
        <v>157</v>
      </c>
      <c r="H171" s="155">
        <v>24</v>
      </c>
      <c r="I171" s="156"/>
      <c r="J171" s="157">
        <f>ROUND(I171*H171,2)</f>
        <v>0</v>
      </c>
      <c r="K171" s="158"/>
      <c r="L171" s="30"/>
      <c r="M171" s="159" t="s">
        <v>1</v>
      </c>
      <c r="N171" s="160" t="s">
        <v>37</v>
      </c>
      <c r="O171" s="58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205</v>
      </c>
      <c r="AT171" s="163" t="s">
        <v>142</v>
      </c>
      <c r="AU171" s="163" t="s">
        <v>84</v>
      </c>
      <c r="AY171" s="14" t="s">
        <v>141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4" t="s">
        <v>84</v>
      </c>
      <c r="BK171" s="164">
        <f>ROUND(I171*H171,2)</f>
        <v>0</v>
      </c>
      <c r="BL171" s="14" t="s">
        <v>205</v>
      </c>
      <c r="BM171" s="163" t="s">
        <v>2416</v>
      </c>
    </row>
    <row r="172" spans="1:65" s="2" customFormat="1" ht="33" customHeight="1">
      <c r="A172" s="29"/>
      <c r="B172" s="150"/>
      <c r="C172" s="151" t="s">
        <v>264</v>
      </c>
      <c r="D172" s="151" t="s">
        <v>142</v>
      </c>
      <c r="E172" s="152" t="s">
        <v>245</v>
      </c>
      <c r="F172" s="153" t="s">
        <v>246</v>
      </c>
      <c r="G172" s="154" t="s">
        <v>187</v>
      </c>
      <c r="H172" s="155">
        <v>1.92</v>
      </c>
      <c r="I172" s="156"/>
      <c r="J172" s="157">
        <f>ROUND(I172*H172,2)</f>
        <v>0</v>
      </c>
      <c r="K172" s="158"/>
      <c r="L172" s="30"/>
      <c r="M172" s="159" t="s">
        <v>1</v>
      </c>
      <c r="N172" s="160" t="s">
        <v>37</v>
      </c>
      <c r="O172" s="58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205</v>
      </c>
      <c r="AT172" s="163" t="s">
        <v>142</v>
      </c>
      <c r="AU172" s="163" t="s">
        <v>84</v>
      </c>
      <c r="AY172" s="14" t="s">
        <v>141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4" t="s">
        <v>84</v>
      </c>
      <c r="BK172" s="164">
        <f>ROUND(I172*H172,2)</f>
        <v>0</v>
      </c>
      <c r="BL172" s="14" t="s">
        <v>205</v>
      </c>
      <c r="BM172" s="163" t="s">
        <v>2417</v>
      </c>
    </row>
    <row r="173" spans="1:65" s="2" customFormat="1" ht="24.2" customHeight="1">
      <c r="A173" s="29"/>
      <c r="B173" s="150"/>
      <c r="C173" s="151" t="s">
        <v>268</v>
      </c>
      <c r="D173" s="151" t="s">
        <v>142</v>
      </c>
      <c r="E173" s="152" t="s">
        <v>918</v>
      </c>
      <c r="F173" s="153" t="s">
        <v>919</v>
      </c>
      <c r="G173" s="154" t="s">
        <v>472</v>
      </c>
      <c r="H173" s="178"/>
      <c r="I173" s="156"/>
      <c r="J173" s="157">
        <f>ROUND(I173*H173,2)</f>
        <v>0</v>
      </c>
      <c r="K173" s="158"/>
      <c r="L173" s="30"/>
      <c r="M173" s="159" t="s">
        <v>1</v>
      </c>
      <c r="N173" s="160" t="s">
        <v>37</v>
      </c>
      <c r="O173" s="58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205</v>
      </c>
      <c r="AT173" s="163" t="s">
        <v>142</v>
      </c>
      <c r="AU173" s="163" t="s">
        <v>84</v>
      </c>
      <c r="AY173" s="14" t="s">
        <v>141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4" t="s">
        <v>84</v>
      </c>
      <c r="BK173" s="164">
        <f>ROUND(I173*H173,2)</f>
        <v>0</v>
      </c>
      <c r="BL173" s="14" t="s">
        <v>205</v>
      </c>
      <c r="BM173" s="163" t="s">
        <v>2418</v>
      </c>
    </row>
    <row r="174" spans="1:65" s="12" customFormat="1" ht="25.9" customHeight="1">
      <c r="B174" s="139"/>
      <c r="D174" s="140" t="s">
        <v>70</v>
      </c>
      <c r="E174" s="141" t="s">
        <v>301</v>
      </c>
      <c r="F174" s="141" t="s">
        <v>1587</v>
      </c>
      <c r="I174" s="142"/>
      <c r="J174" s="143">
        <f>BK174</f>
        <v>0</v>
      </c>
      <c r="L174" s="139"/>
      <c r="M174" s="144"/>
      <c r="N174" s="145"/>
      <c r="O174" s="145"/>
      <c r="P174" s="146">
        <f>P175</f>
        <v>0</v>
      </c>
      <c r="Q174" s="145"/>
      <c r="R174" s="146">
        <f>R175</f>
        <v>0</v>
      </c>
      <c r="S174" s="145"/>
      <c r="T174" s="147">
        <f>T175</f>
        <v>0</v>
      </c>
      <c r="AR174" s="140" t="s">
        <v>151</v>
      </c>
      <c r="AT174" s="148" t="s">
        <v>70</v>
      </c>
      <c r="AU174" s="148" t="s">
        <v>71</v>
      </c>
      <c r="AY174" s="140" t="s">
        <v>141</v>
      </c>
      <c r="BK174" s="149">
        <f>BK175</f>
        <v>0</v>
      </c>
    </row>
    <row r="175" spans="1:65" s="12" customFormat="1" ht="22.9" customHeight="1">
      <c r="B175" s="139"/>
      <c r="D175" s="140" t="s">
        <v>70</v>
      </c>
      <c r="E175" s="165" t="s">
        <v>1588</v>
      </c>
      <c r="F175" s="165" t="s">
        <v>1589</v>
      </c>
      <c r="I175" s="142"/>
      <c r="J175" s="166">
        <f>BK175</f>
        <v>0</v>
      </c>
      <c r="L175" s="139"/>
      <c r="M175" s="144"/>
      <c r="N175" s="145"/>
      <c r="O175" s="145"/>
      <c r="P175" s="146">
        <f>SUM(P176:P193)</f>
        <v>0</v>
      </c>
      <c r="Q175" s="145"/>
      <c r="R175" s="146">
        <f>SUM(R176:R193)</f>
        <v>0</v>
      </c>
      <c r="S175" s="145"/>
      <c r="T175" s="147">
        <f>SUM(T176:T193)</f>
        <v>0</v>
      </c>
      <c r="AR175" s="140" t="s">
        <v>151</v>
      </c>
      <c r="AT175" s="148" t="s">
        <v>70</v>
      </c>
      <c r="AU175" s="148" t="s">
        <v>78</v>
      </c>
      <c r="AY175" s="140" t="s">
        <v>141</v>
      </c>
      <c r="BK175" s="149">
        <f>SUM(BK176:BK193)</f>
        <v>0</v>
      </c>
    </row>
    <row r="176" spans="1:65" s="2" customFormat="1" ht="24.2" customHeight="1">
      <c r="A176" s="29"/>
      <c r="B176" s="150"/>
      <c r="C176" s="151" t="s">
        <v>272</v>
      </c>
      <c r="D176" s="151" t="s">
        <v>142</v>
      </c>
      <c r="E176" s="152" t="s">
        <v>2419</v>
      </c>
      <c r="F176" s="153" t="s">
        <v>2420</v>
      </c>
      <c r="G176" s="154" t="s">
        <v>170</v>
      </c>
      <c r="H176" s="155">
        <v>90</v>
      </c>
      <c r="I176" s="156"/>
      <c r="J176" s="157">
        <f t="shared" ref="J176:J193" si="20">ROUND(I176*H176,2)</f>
        <v>0</v>
      </c>
      <c r="K176" s="158"/>
      <c r="L176" s="30"/>
      <c r="M176" s="159" t="s">
        <v>1</v>
      </c>
      <c r="N176" s="160" t="s">
        <v>37</v>
      </c>
      <c r="O176" s="58"/>
      <c r="P176" s="161">
        <f t="shared" ref="P176:P193" si="21">O176*H176</f>
        <v>0</v>
      </c>
      <c r="Q176" s="161">
        <v>0</v>
      </c>
      <c r="R176" s="161">
        <f t="shared" ref="R176:R193" si="22">Q176*H176</f>
        <v>0</v>
      </c>
      <c r="S176" s="161">
        <v>0</v>
      </c>
      <c r="T176" s="162">
        <f t="shared" ref="T176:T193" si="23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405</v>
      </c>
      <c r="AT176" s="163" t="s">
        <v>142</v>
      </c>
      <c r="AU176" s="163" t="s">
        <v>84</v>
      </c>
      <c r="AY176" s="14" t="s">
        <v>141</v>
      </c>
      <c r="BE176" s="164">
        <f t="shared" ref="BE176:BE193" si="24">IF(N176="základná",J176,0)</f>
        <v>0</v>
      </c>
      <c r="BF176" s="164">
        <f t="shared" ref="BF176:BF193" si="25">IF(N176="znížená",J176,0)</f>
        <v>0</v>
      </c>
      <c r="BG176" s="164">
        <f t="shared" ref="BG176:BG193" si="26">IF(N176="zákl. prenesená",J176,0)</f>
        <v>0</v>
      </c>
      <c r="BH176" s="164">
        <f t="shared" ref="BH176:BH193" si="27">IF(N176="zníž. prenesená",J176,0)</f>
        <v>0</v>
      </c>
      <c r="BI176" s="164">
        <f t="shared" ref="BI176:BI193" si="28">IF(N176="nulová",J176,0)</f>
        <v>0</v>
      </c>
      <c r="BJ176" s="14" t="s">
        <v>84</v>
      </c>
      <c r="BK176" s="164">
        <f t="shared" ref="BK176:BK193" si="29">ROUND(I176*H176,2)</f>
        <v>0</v>
      </c>
      <c r="BL176" s="14" t="s">
        <v>405</v>
      </c>
      <c r="BM176" s="163" t="s">
        <v>2421</v>
      </c>
    </row>
    <row r="177" spans="1:65" s="2" customFormat="1" ht="24.2" customHeight="1">
      <c r="A177" s="29"/>
      <c r="B177" s="150"/>
      <c r="C177" s="167" t="s">
        <v>276</v>
      </c>
      <c r="D177" s="167" t="s">
        <v>301</v>
      </c>
      <c r="E177" s="168" t="s">
        <v>2422</v>
      </c>
      <c r="F177" s="169" t="s">
        <v>2423</v>
      </c>
      <c r="G177" s="170" t="s">
        <v>170</v>
      </c>
      <c r="H177" s="171">
        <v>90</v>
      </c>
      <c r="I177" s="172"/>
      <c r="J177" s="173">
        <f t="shared" si="20"/>
        <v>0</v>
      </c>
      <c r="K177" s="174"/>
      <c r="L177" s="175"/>
      <c r="M177" s="176" t="s">
        <v>1</v>
      </c>
      <c r="N177" s="177" t="s">
        <v>37</v>
      </c>
      <c r="O177" s="58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1193</v>
      </c>
      <c r="AT177" s="163" t="s">
        <v>301</v>
      </c>
      <c r="AU177" s="163" t="s">
        <v>84</v>
      </c>
      <c r="AY177" s="14" t="s">
        <v>141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4" t="s">
        <v>84</v>
      </c>
      <c r="BK177" s="164">
        <f t="shared" si="29"/>
        <v>0</v>
      </c>
      <c r="BL177" s="14" t="s">
        <v>405</v>
      </c>
      <c r="BM177" s="163" t="s">
        <v>2424</v>
      </c>
    </row>
    <row r="178" spans="1:65" s="2" customFormat="1" ht="16.5" customHeight="1">
      <c r="A178" s="29"/>
      <c r="B178" s="150"/>
      <c r="C178" s="151" t="s">
        <v>280</v>
      </c>
      <c r="D178" s="151" t="s">
        <v>142</v>
      </c>
      <c r="E178" s="152" t="s">
        <v>2425</v>
      </c>
      <c r="F178" s="153" t="s">
        <v>2426</v>
      </c>
      <c r="G178" s="154" t="s">
        <v>157</v>
      </c>
      <c r="H178" s="155">
        <v>4</v>
      </c>
      <c r="I178" s="156"/>
      <c r="J178" s="157">
        <f t="shared" si="20"/>
        <v>0</v>
      </c>
      <c r="K178" s="158"/>
      <c r="L178" s="30"/>
      <c r="M178" s="159" t="s">
        <v>1</v>
      </c>
      <c r="N178" s="160" t="s">
        <v>37</v>
      </c>
      <c r="O178" s="58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405</v>
      </c>
      <c r="AT178" s="163" t="s">
        <v>142</v>
      </c>
      <c r="AU178" s="163" t="s">
        <v>84</v>
      </c>
      <c r="AY178" s="14" t="s">
        <v>141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4" t="s">
        <v>84</v>
      </c>
      <c r="BK178" s="164">
        <f t="shared" si="29"/>
        <v>0</v>
      </c>
      <c r="BL178" s="14" t="s">
        <v>405</v>
      </c>
      <c r="BM178" s="163" t="s">
        <v>2427</v>
      </c>
    </row>
    <row r="179" spans="1:65" s="2" customFormat="1" ht="16.5" customHeight="1">
      <c r="A179" s="29"/>
      <c r="B179" s="150"/>
      <c r="C179" s="167" t="s">
        <v>284</v>
      </c>
      <c r="D179" s="167" t="s">
        <v>301</v>
      </c>
      <c r="E179" s="168" t="s">
        <v>2428</v>
      </c>
      <c r="F179" s="169" t="s">
        <v>2429</v>
      </c>
      <c r="G179" s="170" t="s">
        <v>157</v>
      </c>
      <c r="H179" s="171">
        <v>4</v>
      </c>
      <c r="I179" s="172"/>
      <c r="J179" s="173">
        <f t="shared" si="20"/>
        <v>0</v>
      </c>
      <c r="K179" s="174"/>
      <c r="L179" s="175"/>
      <c r="M179" s="176" t="s">
        <v>1</v>
      </c>
      <c r="N179" s="177" t="s">
        <v>37</v>
      </c>
      <c r="O179" s="58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1193</v>
      </c>
      <c r="AT179" s="163" t="s">
        <v>301</v>
      </c>
      <c r="AU179" s="163" t="s">
        <v>84</v>
      </c>
      <c r="AY179" s="14" t="s">
        <v>141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4" t="s">
        <v>84</v>
      </c>
      <c r="BK179" s="164">
        <f t="shared" si="29"/>
        <v>0</v>
      </c>
      <c r="BL179" s="14" t="s">
        <v>405</v>
      </c>
      <c r="BM179" s="163" t="s">
        <v>2430</v>
      </c>
    </row>
    <row r="180" spans="1:65" s="2" customFormat="1" ht="24.2" customHeight="1">
      <c r="A180" s="29"/>
      <c r="B180" s="150"/>
      <c r="C180" s="151" t="s">
        <v>289</v>
      </c>
      <c r="D180" s="151" t="s">
        <v>142</v>
      </c>
      <c r="E180" s="152" t="s">
        <v>2431</v>
      </c>
      <c r="F180" s="153" t="s">
        <v>2432</v>
      </c>
      <c r="G180" s="154" t="s">
        <v>157</v>
      </c>
      <c r="H180" s="155">
        <v>10</v>
      </c>
      <c r="I180" s="156"/>
      <c r="J180" s="157">
        <f t="shared" si="20"/>
        <v>0</v>
      </c>
      <c r="K180" s="158"/>
      <c r="L180" s="30"/>
      <c r="M180" s="159" t="s">
        <v>1</v>
      </c>
      <c r="N180" s="160" t="s">
        <v>37</v>
      </c>
      <c r="O180" s="58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405</v>
      </c>
      <c r="AT180" s="163" t="s">
        <v>142</v>
      </c>
      <c r="AU180" s="163" t="s">
        <v>84</v>
      </c>
      <c r="AY180" s="14" t="s">
        <v>141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4" t="s">
        <v>84</v>
      </c>
      <c r="BK180" s="164">
        <f t="shared" si="29"/>
        <v>0</v>
      </c>
      <c r="BL180" s="14" t="s">
        <v>405</v>
      </c>
      <c r="BM180" s="163" t="s">
        <v>2433</v>
      </c>
    </row>
    <row r="181" spans="1:65" s="2" customFormat="1" ht="24.2" customHeight="1">
      <c r="A181" s="29"/>
      <c r="B181" s="150"/>
      <c r="C181" s="167" t="s">
        <v>294</v>
      </c>
      <c r="D181" s="167" t="s">
        <v>301</v>
      </c>
      <c r="E181" s="168" t="s">
        <v>2434</v>
      </c>
      <c r="F181" s="169" t="s">
        <v>2435</v>
      </c>
      <c r="G181" s="170" t="s">
        <v>157</v>
      </c>
      <c r="H181" s="171">
        <v>10</v>
      </c>
      <c r="I181" s="172"/>
      <c r="J181" s="173">
        <f t="shared" si="20"/>
        <v>0</v>
      </c>
      <c r="K181" s="174"/>
      <c r="L181" s="175"/>
      <c r="M181" s="176" t="s">
        <v>1</v>
      </c>
      <c r="N181" s="177" t="s">
        <v>37</v>
      </c>
      <c r="O181" s="58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1193</v>
      </c>
      <c r="AT181" s="163" t="s">
        <v>301</v>
      </c>
      <c r="AU181" s="163" t="s">
        <v>84</v>
      </c>
      <c r="AY181" s="14" t="s">
        <v>141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4" t="s">
        <v>84</v>
      </c>
      <c r="BK181" s="164">
        <f t="shared" si="29"/>
        <v>0</v>
      </c>
      <c r="BL181" s="14" t="s">
        <v>405</v>
      </c>
      <c r="BM181" s="163" t="s">
        <v>2436</v>
      </c>
    </row>
    <row r="182" spans="1:65" s="2" customFormat="1" ht="16.5" customHeight="1">
      <c r="A182" s="29"/>
      <c r="B182" s="150"/>
      <c r="C182" s="151" t="s">
        <v>300</v>
      </c>
      <c r="D182" s="151" t="s">
        <v>142</v>
      </c>
      <c r="E182" s="152" t="s">
        <v>2437</v>
      </c>
      <c r="F182" s="153" t="s">
        <v>2438</v>
      </c>
      <c r="G182" s="154" t="s">
        <v>157</v>
      </c>
      <c r="H182" s="155">
        <v>22</v>
      </c>
      <c r="I182" s="156"/>
      <c r="J182" s="157">
        <f t="shared" si="20"/>
        <v>0</v>
      </c>
      <c r="K182" s="158"/>
      <c r="L182" s="30"/>
      <c r="M182" s="159" t="s">
        <v>1</v>
      </c>
      <c r="N182" s="160" t="s">
        <v>37</v>
      </c>
      <c r="O182" s="58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405</v>
      </c>
      <c r="AT182" s="163" t="s">
        <v>142</v>
      </c>
      <c r="AU182" s="163" t="s">
        <v>84</v>
      </c>
      <c r="AY182" s="14" t="s">
        <v>141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4" t="s">
        <v>84</v>
      </c>
      <c r="BK182" s="164">
        <f t="shared" si="29"/>
        <v>0</v>
      </c>
      <c r="BL182" s="14" t="s">
        <v>405</v>
      </c>
      <c r="BM182" s="163" t="s">
        <v>2439</v>
      </c>
    </row>
    <row r="183" spans="1:65" s="2" customFormat="1" ht="16.5" customHeight="1">
      <c r="A183" s="29"/>
      <c r="B183" s="150"/>
      <c r="C183" s="167" t="s">
        <v>305</v>
      </c>
      <c r="D183" s="167" t="s">
        <v>301</v>
      </c>
      <c r="E183" s="168" t="s">
        <v>2440</v>
      </c>
      <c r="F183" s="169" t="s">
        <v>2441</v>
      </c>
      <c r="G183" s="170" t="s">
        <v>157</v>
      </c>
      <c r="H183" s="171">
        <v>22</v>
      </c>
      <c r="I183" s="172"/>
      <c r="J183" s="173">
        <f t="shared" si="20"/>
        <v>0</v>
      </c>
      <c r="K183" s="174"/>
      <c r="L183" s="175"/>
      <c r="M183" s="176" t="s">
        <v>1</v>
      </c>
      <c r="N183" s="177" t="s">
        <v>37</v>
      </c>
      <c r="O183" s="58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1193</v>
      </c>
      <c r="AT183" s="163" t="s">
        <v>301</v>
      </c>
      <c r="AU183" s="163" t="s">
        <v>84</v>
      </c>
      <c r="AY183" s="14" t="s">
        <v>141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4" t="s">
        <v>84</v>
      </c>
      <c r="BK183" s="164">
        <f t="shared" si="29"/>
        <v>0</v>
      </c>
      <c r="BL183" s="14" t="s">
        <v>405</v>
      </c>
      <c r="BM183" s="163" t="s">
        <v>2442</v>
      </c>
    </row>
    <row r="184" spans="1:65" s="2" customFormat="1" ht="16.5" customHeight="1">
      <c r="A184" s="29"/>
      <c r="B184" s="150"/>
      <c r="C184" s="151" t="s">
        <v>309</v>
      </c>
      <c r="D184" s="151" t="s">
        <v>142</v>
      </c>
      <c r="E184" s="152" t="s">
        <v>2443</v>
      </c>
      <c r="F184" s="153" t="s">
        <v>2444</v>
      </c>
      <c r="G184" s="154" t="s">
        <v>157</v>
      </c>
      <c r="H184" s="155">
        <v>24</v>
      </c>
      <c r="I184" s="156"/>
      <c r="J184" s="157">
        <f t="shared" si="20"/>
        <v>0</v>
      </c>
      <c r="K184" s="158"/>
      <c r="L184" s="30"/>
      <c r="M184" s="159" t="s">
        <v>1</v>
      </c>
      <c r="N184" s="160" t="s">
        <v>37</v>
      </c>
      <c r="O184" s="58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405</v>
      </c>
      <c r="AT184" s="163" t="s">
        <v>142</v>
      </c>
      <c r="AU184" s="163" t="s">
        <v>84</v>
      </c>
      <c r="AY184" s="14" t="s">
        <v>141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4" t="s">
        <v>84</v>
      </c>
      <c r="BK184" s="164">
        <f t="shared" si="29"/>
        <v>0</v>
      </c>
      <c r="BL184" s="14" t="s">
        <v>405</v>
      </c>
      <c r="BM184" s="163" t="s">
        <v>2445</v>
      </c>
    </row>
    <row r="185" spans="1:65" s="2" customFormat="1" ht="24.2" customHeight="1">
      <c r="A185" s="29"/>
      <c r="B185" s="150"/>
      <c r="C185" s="167" t="s">
        <v>313</v>
      </c>
      <c r="D185" s="167" t="s">
        <v>301</v>
      </c>
      <c r="E185" s="168" t="s">
        <v>2446</v>
      </c>
      <c r="F185" s="169" t="s">
        <v>2447</v>
      </c>
      <c r="G185" s="170" t="s">
        <v>157</v>
      </c>
      <c r="H185" s="171">
        <v>24</v>
      </c>
      <c r="I185" s="172"/>
      <c r="J185" s="173">
        <f t="shared" si="20"/>
        <v>0</v>
      </c>
      <c r="K185" s="174"/>
      <c r="L185" s="175"/>
      <c r="M185" s="176" t="s">
        <v>1</v>
      </c>
      <c r="N185" s="177" t="s">
        <v>37</v>
      </c>
      <c r="O185" s="58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1193</v>
      </c>
      <c r="AT185" s="163" t="s">
        <v>301</v>
      </c>
      <c r="AU185" s="163" t="s">
        <v>84</v>
      </c>
      <c r="AY185" s="14" t="s">
        <v>141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4" t="s">
        <v>84</v>
      </c>
      <c r="BK185" s="164">
        <f t="shared" si="29"/>
        <v>0</v>
      </c>
      <c r="BL185" s="14" t="s">
        <v>405</v>
      </c>
      <c r="BM185" s="163" t="s">
        <v>2448</v>
      </c>
    </row>
    <row r="186" spans="1:65" s="2" customFormat="1" ht="16.5" customHeight="1">
      <c r="A186" s="29"/>
      <c r="B186" s="150"/>
      <c r="C186" s="151" t="s">
        <v>317</v>
      </c>
      <c r="D186" s="151" t="s">
        <v>142</v>
      </c>
      <c r="E186" s="152" t="s">
        <v>2449</v>
      </c>
      <c r="F186" s="153" t="s">
        <v>2450</v>
      </c>
      <c r="G186" s="154" t="s">
        <v>157</v>
      </c>
      <c r="H186" s="155">
        <v>4</v>
      </c>
      <c r="I186" s="156"/>
      <c r="J186" s="157">
        <f t="shared" si="20"/>
        <v>0</v>
      </c>
      <c r="K186" s="158"/>
      <c r="L186" s="30"/>
      <c r="M186" s="159" t="s">
        <v>1</v>
      </c>
      <c r="N186" s="160" t="s">
        <v>37</v>
      </c>
      <c r="O186" s="58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405</v>
      </c>
      <c r="AT186" s="163" t="s">
        <v>142</v>
      </c>
      <c r="AU186" s="163" t="s">
        <v>84</v>
      </c>
      <c r="AY186" s="14" t="s">
        <v>141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4" t="s">
        <v>84</v>
      </c>
      <c r="BK186" s="164">
        <f t="shared" si="29"/>
        <v>0</v>
      </c>
      <c r="BL186" s="14" t="s">
        <v>405</v>
      </c>
      <c r="BM186" s="163" t="s">
        <v>2451</v>
      </c>
    </row>
    <row r="187" spans="1:65" s="2" customFormat="1" ht="16.5" customHeight="1">
      <c r="A187" s="29"/>
      <c r="B187" s="150"/>
      <c r="C187" s="167" t="s">
        <v>321</v>
      </c>
      <c r="D187" s="167" t="s">
        <v>301</v>
      </c>
      <c r="E187" s="168" t="s">
        <v>2452</v>
      </c>
      <c r="F187" s="169" t="s">
        <v>2453</v>
      </c>
      <c r="G187" s="170" t="s">
        <v>157</v>
      </c>
      <c r="H187" s="171">
        <v>4</v>
      </c>
      <c r="I187" s="172"/>
      <c r="J187" s="173">
        <f t="shared" si="20"/>
        <v>0</v>
      </c>
      <c r="K187" s="174"/>
      <c r="L187" s="175"/>
      <c r="M187" s="176" t="s">
        <v>1</v>
      </c>
      <c r="N187" s="177" t="s">
        <v>37</v>
      </c>
      <c r="O187" s="58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1193</v>
      </c>
      <c r="AT187" s="163" t="s">
        <v>301</v>
      </c>
      <c r="AU187" s="163" t="s">
        <v>84</v>
      </c>
      <c r="AY187" s="14" t="s">
        <v>141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4" t="s">
        <v>84</v>
      </c>
      <c r="BK187" s="164">
        <f t="shared" si="29"/>
        <v>0</v>
      </c>
      <c r="BL187" s="14" t="s">
        <v>405</v>
      </c>
      <c r="BM187" s="163" t="s">
        <v>2454</v>
      </c>
    </row>
    <row r="188" spans="1:65" s="2" customFormat="1" ht="24.2" customHeight="1">
      <c r="A188" s="29"/>
      <c r="B188" s="150"/>
      <c r="C188" s="151" t="s">
        <v>325</v>
      </c>
      <c r="D188" s="151" t="s">
        <v>142</v>
      </c>
      <c r="E188" s="152" t="s">
        <v>2455</v>
      </c>
      <c r="F188" s="153" t="s">
        <v>2456</v>
      </c>
      <c r="G188" s="154" t="s">
        <v>170</v>
      </c>
      <c r="H188" s="155">
        <v>110</v>
      </c>
      <c r="I188" s="156"/>
      <c r="J188" s="157">
        <f t="shared" si="20"/>
        <v>0</v>
      </c>
      <c r="K188" s="158"/>
      <c r="L188" s="30"/>
      <c r="M188" s="159" t="s">
        <v>1</v>
      </c>
      <c r="N188" s="160" t="s">
        <v>37</v>
      </c>
      <c r="O188" s="58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405</v>
      </c>
      <c r="AT188" s="163" t="s">
        <v>142</v>
      </c>
      <c r="AU188" s="163" t="s">
        <v>84</v>
      </c>
      <c r="AY188" s="14" t="s">
        <v>141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4" t="s">
        <v>84</v>
      </c>
      <c r="BK188" s="164">
        <f t="shared" si="29"/>
        <v>0</v>
      </c>
      <c r="BL188" s="14" t="s">
        <v>405</v>
      </c>
      <c r="BM188" s="163" t="s">
        <v>2457</v>
      </c>
    </row>
    <row r="189" spans="1:65" s="2" customFormat="1" ht="16.5" customHeight="1">
      <c r="A189" s="29"/>
      <c r="B189" s="150"/>
      <c r="C189" s="151" t="s">
        <v>329</v>
      </c>
      <c r="D189" s="151" t="s">
        <v>142</v>
      </c>
      <c r="E189" s="152" t="s">
        <v>2458</v>
      </c>
      <c r="F189" s="153" t="s">
        <v>2459</v>
      </c>
      <c r="G189" s="154" t="s">
        <v>1595</v>
      </c>
      <c r="H189" s="155">
        <v>1</v>
      </c>
      <c r="I189" s="156"/>
      <c r="J189" s="157">
        <f t="shared" si="20"/>
        <v>0</v>
      </c>
      <c r="K189" s="158"/>
      <c r="L189" s="30"/>
      <c r="M189" s="159" t="s">
        <v>1</v>
      </c>
      <c r="N189" s="160" t="s">
        <v>37</v>
      </c>
      <c r="O189" s="58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405</v>
      </c>
      <c r="AT189" s="163" t="s">
        <v>142</v>
      </c>
      <c r="AU189" s="163" t="s">
        <v>84</v>
      </c>
      <c r="AY189" s="14" t="s">
        <v>141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4" t="s">
        <v>84</v>
      </c>
      <c r="BK189" s="164">
        <f t="shared" si="29"/>
        <v>0</v>
      </c>
      <c r="BL189" s="14" t="s">
        <v>405</v>
      </c>
      <c r="BM189" s="163" t="s">
        <v>2460</v>
      </c>
    </row>
    <row r="190" spans="1:65" s="2" customFormat="1" ht="24.2" customHeight="1">
      <c r="A190" s="29"/>
      <c r="B190" s="150"/>
      <c r="C190" s="151" t="s">
        <v>334</v>
      </c>
      <c r="D190" s="151" t="s">
        <v>142</v>
      </c>
      <c r="E190" s="152" t="s">
        <v>2461</v>
      </c>
      <c r="F190" s="153" t="s">
        <v>2462</v>
      </c>
      <c r="G190" s="154" t="s">
        <v>170</v>
      </c>
      <c r="H190" s="155">
        <v>110</v>
      </c>
      <c r="I190" s="156"/>
      <c r="J190" s="157">
        <f t="shared" si="20"/>
        <v>0</v>
      </c>
      <c r="K190" s="158"/>
      <c r="L190" s="30"/>
      <c r="M190" s="159" t="s">
        <v>1</v>
      </c>
      <c r="N190" s="160" t="s">
        <v>37</v>
      </c>
      <c r="O190" s="58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405</v>
      </c>
      <c r="AT190" s="163" t="s">
        <v>142</v>
      </c>
      <c r="AU190" s="163" t="s">
        <v>84</v>
      </c>
      <c r="AY190" s="14" t="s">
        <v>141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4" t="s">
        <v>84</v>
      </c>
      <c r="BK190" s="164">
        <f t="shared" si="29"/>
        <v>0</v>
      </c>
      <c r="BL190" s="14" t="s">
        <v>405</v>
      </c>
      <c r="BM190" s="163" t="s">
        <v>2463</v>
      </c>
    </row>
    <row r="191" spans="1:65" s="2" customFormat="1" ht="16.5" customHeight="1">
      <c r="A191" s="29"/>
      <c r="B191" s="150"/>
      <c r="C191" s="151" t="s">
        <v>338</v>
      </c>
      <c r="D191" s="151" t="s">
        <v>142</v>
      </c>
      <c r="E191" s="152" t="s">
        <v>2464</v>
      </c>
      <c r="F191" s="153" t="s">
        <v>2465</v>
      </c>
      <c r="G191" s="154" t="s">
        <v>170</v>
      </c>
      <c r="H191" s="155">
        <v>110</v>
      </c>
      <c r="I191" s="156"/>
      <c r="J191" s="157">
        <f t="shared" si="20"/>
        <v>0</v>
      </c>
      <c r="K191" s="158"/>
      <c r="L191" s="30"/>
      <c r="M191" s="159" t="s">
        <v>1</v>
      </c>
      <c r="N191" s="160" t="s">
        <v>37</v>
      </c>
      <c r="O191" s="58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405</v>
      </c>
      <c r="AT191" s="163" t="s">
        <v>142</v>
      </c>
      <c r="AU191" s="163" t="s">
        <v>84</v>
      </c>
      <c r="AY191" s="14" t="s">
        <v>141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4" t="s">
        <v>84</v>
      </c>
      <c r="BK191" s="164">
        <f t="shared" si="29"/>
        <v>0</v>
      </c>
      <c r="BL191" s="14" t="s">
        <v>405</v>
      </c>
      <c r="BM191" s="163" t="s">
        <v>2466</v>
      </c>
    </row>
    <row r="192" spans="1:65" s="2" customFormat="1" ht="16.5" customHeight="1">
      <c r="A192" s="29"/>
      <c r="B192" s="150"/>
      <c r="C192" s="167" t="s">
        <v>342</v>
      </c>
      <c r="D192" s="167" t="s">
        <v>301</v>
      </c>
      <c r="E192" s="168" t="s">
        <v>2467</v>
      </c>
      <c r="F192" s="169" t="s">
        <v>2468</v>
      </c>
      <c r="G192" s="170" t="s">
        <v>170</v>
      </c>
      <c r="H192" s="171">
        <v>110</v>
      </c>
      <c r="I192" s="172"/>
      <c r="J192" s="173">
        <f t="shared" si="20"/>
        <v>0</v>
      </c>
      <c r="K192" s="174"/>
      <c r="L192" s="175"/>
      <c r="M192" s="176" t="s">
        <v>1</v>
      </c>
      <c r="N192" s="177" t="s">
        <v>37</v>
      </c>
      <c r="O192" s="58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1193</v>
      </c>
      <c r="AT192" s="163" t="s">
        <v>301</v>
      </c>
      <c r="AU192" s="163" t="s">
        <v>84</v>
      </c>
      <c r="AY192" s="14" t="s">
        <v>141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4" t="s">
        <v>84</v>
      </c>
      <c r="BK192" s="164">
        <f t="shared" si="29"/>
        <v>0</v>
      </c>
      <c r="BL192" s="14" t="s">
        <v>405</v>
      </c>
      <c r="BM192" s="163" t="s">
        <v>2469</v>
      </c>
    </row>
    <row r="193" spans="1:65" s="2" customFormat="1" ht="16.5" customHeight="1">
      <c r="A193" s="29"/>
      <c r="B193" s="150"/>
      <c r="C193" s="167" t="s">
        <v>346</v>
      </c>
      <c r="D193" s="167" t="s">
        <v>301</v>
      </c>
      <c r="E193" s="168" t="s">
        <v>2470</v>
      </c>
      <c r="F193" s="169" t="s">
        <v>2471</v>
      </c>
      <c r="G193" s="170" t="s">
        <v>157</v>
      </c>
      <c r="H193" s="171">
        <v>4</v>
      </c>
      <c r="I193" s="172"/>
      <c r="J193" s="173">
        <f t="shared" si="20"/>
        <v>0</v>
      </c>
      <c r="K193" s="174"/>
      <c r="L193" s="175"/>
      <c r="M193" s="176" t="s">
        <v>1</v>
      </c>
      <c r="N193" s="177" t="s">
        <v>37</v>
      </c>
      <c r="O193" s="58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1193</v>
      </c>
      <c r="AT193" s="163" t="s">
        <v>301</v>
      </c>
      <c r="AU193" s="163" t="s">
        <v>84</v>
      </c>
      <c r="AY193" s="14" t="s">
        <v>141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4" t="s">
        <v>84</v>
      </c>
      <c r="BK193" s="164">
        <f t="shared" si="29"/>
        <v>0</v>
      </c>
      <c r="BL193" s="14" t="s">
        <v>405</v>
      </c>
      <c r="BM193" s="163" t="s">
        <v>2472</v>
      </c>
    </row>
    <row r="194" spans="1:65" s="12" customFormat="1" ht="25.9" customHeight="1">
      <c r="B194" s="139"/>
      <c r="D194" s="140" t="s">
        <v>70</v>
      </c>
      <c r="E194" s="141" t="s">
        <v>2473</v>
      </c>
      <c r="F194" s="141" t="s">
        <v>1176</v>
      </c>
      <c r="I194" s="142"/>
      <c r="J194" s="143">
        <f>BK194</f>
        <v>0</v>
      </c>
      <c r="L194" s="139"/>
      <c r="M194" s="144"/>
      <c r="N194" s="145"/>
      <c r="O194" s="145"/>
      <c r="P194" s="146">
        <f>SUM(P195:P198)</f>
        <v>0</v>
      </c>
      <c r="Q194" s="145"/>
      <c r="R194" s="146">
        <f>SUM(R195:R198)</f>
        <v>0</v>
      </c>
      <c r="S194" s="145"/>
      <c r="T194" s="147">
        <f>SUM(T195:T198)</f>
        <v>0</v>
      </c>
      <c r="AR194" s="140" t="s">
        <v>146</v>
      </c>
      <c r="AT194" s="148" t="s">
        <v>70</v>
      </c>
      <c r="AU194" s="148" t="s">
        <v>71</v>
      </c>
      <c r="AY194" s="140" t="s">
        <v>141</v>
      </c>
      <c r="BK194" s="149">
        <f>SUM(BK195:BK198)</f>
        <v>0</v>
      </c>
    </row>
    <row r="195" spans="1:65" s="2" customFormat="1" ht="16.5" customHeight="1">
      <c r="A195" s="29"/>
      <c r="B195" s="150"/>
      <c r="C195" s="151" t="s">
        <v>350</v>
      </c>
      <c r="D195" s="151" t="s">
        <v>142</v>
      </c>
      <c r="E195" s="152" t="s">
        <v>1178</v>
      </c>
      <c r="F195" s="153" t="s">
        <v>2474</v>
      </c>
      <c r="G195" s="154" t="s">
        <v>297</v>
      </c>
      <c r="H195" s="155">
        <v>1</v>
      </c>
      <c r="I195" s="156"/>
      <c r="J195" s="157">
        <f>ROUND(I195*H195,2)</f>
        <v>0</v>
      </c>
      <c r="K195" s="158"/>
      <c r="L195" s="30"/>
      <c r="M195" s="159" t="s">
        <v>1</v>
      </c>
      <c r="N195" s="160" t="s">
        <v>37</v>
      </c>
      <c r="O195" s="58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2475</v>
      </c>
      <c r="AT195" s="163" t="s">
        <v>142</v>
      </c>
      <c r="AU195" s="163" t="s">
        <v>78</v>
      </c>
      <c r="AY195" s="14" t="s">
        <v>141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4" t="s">
        <v>84</v>
      </c>
      <c r="BK195" s="164">
        <f>ROUND(I195*H195,2)</f>
        <v>0</v>
      </c>
      <c r="BL195" s="14" t="s">
        <v>2475</v>
      </c>
      <c r="BM195" s="163" t="s">
        <v>2476</v>
      </c>
    </row>
    <row r="196" spans="1:65" s="2" customFormat="1" ht="16.5" customHeight="1">
      <c r="A196" s="29"/>
      <c r="B196" s="150"/>
      <c r="C196" s="151" t="s">
        <v>354</v>
      </c>
      <c r="D196" s="151" t="s">
        <v>142</v>
      </c>
      <c r="E196" s="152" t="s">
        <v>2477</v>
      </c>
      <c r="F196" s="153" t="s">
        <v>2478</v>
      </c>
      <c r="G196" s="154" t="s">
        <v>1450</v>
      </c>
      <c r="H196" s="155">
        <v>1</v>
      </c>
      <c r="I196" s="156"/>
      <c r="J196" s="157">
        <f>ROUND(I196*H196,2)</f>
        <v>0</v>
      </c>
      <c r="K196" s="158"/>
      <c r="L196" s="30"/>
      <c r="M196" s="159" t="s">
        <v>1</v>
      </c>
      <c r="N196" s="160" t="s">
        <v>37</v>
      </c>
      <c r="O196" s="58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2475</v>
      </c>
      <c r="AT196" s="163" t="s">
        <v>142</v>
      </c>
      <c r="AU196" s="163" t="s">
        <v>78</v>
      </c>
      <c r="AY196" s="14" t="s">
        <v>141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4" t="s">
        <v>84</v>
      </c>
      <c r="BK196" s="164">
        <f>ROUND(I196*H196,2)</f>
        <v>0</v>
      </c>
      <c r="BL196" s="14" t="s">
        <v>2475</v>
      </c>
      <c r="BM196" s="163" t="s">
        <v>2479</v>
      </c>
    </row>
    <row r="197" spans="1:65" s="2" customFormat="1" ht="16.5" customHeight="1">
      <c r="A197" s="29"/>
      <c r="B197" s="150"/>
      <c r="C197" s="151" t="s">
        <v>358</v>
      </c>
      <c r="D197" s="151" t="s">
        <v>142</v>
      </c>
      <c r="E197" s="152" t="s">
        <v>2480</v>
      </c>
      <c r="F197" s="153" t="s">
        <v>2481</v>
      </c>
      <c r="G197" s="154" t="s">
        <v>1450</v>
      </c>
      <c r="H197" s="155">
        <v>1</v>
      </c>
      <c r="I197" s="156"/>
      <c r="J197" s="157">
        <f>ROUND(I197*H197,2)</f>
        <v>0</v>
      </c>
      <c r="K197" s="158"/>
      <c r="L197" s="30"/>
      <c r="M197" s="159" t="s">
        <v>1</v>
      </c>
      <c r="N197" s="160" t="s">
        <v>37</v>
      </c>
      <c r="O197" s="58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2475</v>
      </c>
      <c r="AT197" s="163" t="s">
        <v>142</v>
      </c>
      <c r="AU197" s="163" t="s">
        <v>78</v>
      </c>
      <c r="AY197" s="14" t="s">
        <v>141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4" t="s">
        <v>84</v>
      </c>
      <c r="BK197" s="164">
        <f>ROUND(I197*H197,2)</f>
        <v>0</v>
      </c>
      <c r="BL197" s="14" t="s">
        <v>2475</v>
      </c>
      <c r="BM197" s="163" t="s">
        <v>2482</v>
      </c>
    </row>
    <row r="198" spans="1:65" s="2" customFormat="1" ht="21.75" customHeight="1">
      <c r="A198" s="29"/>
      <c r="B198" s="150"/>
      <c r="C198" s="151" t="s">
        <v>362</v>
      </c>
      <c r="D198" s="151" t="s">
        <v>142</v>
      </c>
      <c r="E198" s="152" t="s">
        <v>2483</v>
      </c>
      <c r="F198" s="153" t="s">
        <v>2484</v>
      </c>
      <c r="G198" s="154" t="s">
        <v>1450</v>
      </c>
      <c r="H198" s="155">
        <v>1</v>
      </c>
      <c r="I198" s="156"/>
      <c r="J198" s="157">
        <f>ROUND(I198*H198,2)</f>
        <v>0</v>
      </c>
      <c r="K198" s="158"/>
      <c r="L198" s="30"/>
      <c r="M198" s="179" t="s">
        <v>1</v>
      </c>
      <c r="N198" s="180" t="s">
        <v>37</v>
      </c>
      <c r="O198" s="181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2475</v>
      </c>
      <c r="AT198" s="163" t="s">
        <v>142</v>
      </c>
      <c r="AU198" s="163" t="s">
        <v>78</v>
      </c>
      <c r="AY198" s="14" t="s">
        <v>141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4" t="s">
        <v>84</v>
      </c>
      <c r="BK198" s="164">
        <f>ROUND(I198*H198,2)</f>
        <v>0</v>
      </c>
      <c r="BL198" s="14" t="s">
        <v>2475</v>
      </c>
      <c r="BM198" s="163" t="s">
        <v>2485</v>
      </c>
    </row>
    <row r="199" spans="1:65" s="2" customFormat="1" ht="6.95" customHeight="1">
      <c r="A199" s="29"/>
      <c r="B199" s="47"/>
      <c r="C199" s="48"/>
      <c r="D199" s="48"/>
      <c r="E199" s="48"/>
      <c r="F199" s="48"/>
      <c r="G199" s="48"/>
      <c r="H199" s="48"/>
      <c r="I199" s="48"/>
      <c r="J199" s="48"/>
      <c r="K199" s="48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29:K19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1"/>
  <sheetViews>
    <sheetView showGridLines="0" tabSelected="1" topLeftCell="A68" workbookViewId="0">
      <selection activeCell="J12" sqref="J1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106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31" t="str">
        <f>'Rekapitulácia stavby'!K6</f>
        <v>Rekonštrukcia tepelného hospodárstva -  Gymnázium Janka Kráľa Zlaté Moravce</v>
      </c>
      <c r="F7" s="232"/>
      <c r="G7" s="232"/>
      <c r="H7" s="232"/>
      <c r="L7" s="17"/>
    </row>
    <row r="8" spans="1:46" s="2" customFormat="1" ht="12" customHeight="1">
      <c r="A8" s="29"/>
      <c r="B8" s="30"/>
      <c r="C8" s="29"/>
      <c r="D8" s="24" t="s">
        <v>107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9" t="s">
        <v>2486</v>
      </c>
      <c r="F9" s="230"/>
      <c r="G9" s="230"/>
      <c r="H9" s="230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2629</v>
      </c>
      <c r="E14" s="29"/>
      <c r="F14" s="29"/>
      <c r="G14" s="29"/>
      <c r="H14" s="29"/>
      <c r="I14" s="24" t="s">
        <v>22</v>
      </c>
      <c r="J14" s="22" t="str">
        <f>IF('Rekapitulácia stavby'!AN10="","",'Rekapitulácia stavby'!AN10)</f>
        <v/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'Rekapitulácia stavby'!E14</f>
        <v>Vyplň údaj</v>
      </c>
      <c r="F18" s="225"/>
      <c r="G18" s="225"/>
      <c r="H18" s="225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2628</v>
      </c>
      <c r="E20" s="29"/>
      <c r="F20" s="29"/>
      <c r="G20" s="29"/>
      <c r="H20" s="29"/>
      <c r="I20" s="24" t="s">
        <v>22</v>
      </c>
      <c r="J20" s="22" t="str">
        <f>IF('Rekapitulácia stavby'!AN16="","",'Rekapitulácia stavby'!AN16)</f>
        <v/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24" t="s">
        <v>22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9" t="s">
        <v>1</v>
      </c>
      <c r="F27" s="229"/>
      <c r="G27" s="229"/>
      <c r="H27" s="229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31</v>
      </c>
      <c r="E30" s="29"/>
      <c r="F30" s="29"/>
      <c r="G30" s="29"/>
      <c r="H30" s="29"/>
      <c r="I30" s="29"/>
      <c r="J30" s="71">
        <f>ROUND(J116,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33" t="s">
        <v>32</v>
      </c>
      <c r="J32" s="33" t="s">
        <v>34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35</v>
      </c>
      <c r="E33" s="35" t="s">
        <v>36</v>
      </c>
      <c r="F33" s="104">
        <f>ROUND((SUM(BE116:BE230)),  2)</f>
        <v>0</v>
      </c>
      <c r="G33" s="105"/>
      <c r="H33" s="105"/>
      <c r="I33" s="106">
        <v>0.2</v>
      </c>
      <c r="J33" s="104">
        <f>ROUND(((SUM(BE116:BE230))*I33),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37</v>
      </c>
      <c r="F34" s="104">
        <f>ROUND((SUM(BF116:BF230)),  2)</f>
        <v>0</v>
      </c>
      <c r="G34" s="105"/>
      <c r="H34" s="105"/>
      <c r="I34" s="106">
        <v>0.2</v>
      </c>
      <c r="J34" s="104">
        <f>ROUND(((SUM(BF116:BF230))*I34),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7">
        <f>ROUND((SUM(BG116:BG230)),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7">
        <f>ROUND((SUM(BH116:BH230)),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40</v>
      </c>
      <c r="F37" s="104">
        <f>ROUND((SUM(BI116:BI230)),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41</v>
      </c>
      <c r="E39" s="60"/>
      <c r="F39" s="60"/>
      <c r="G39" s="111" t="s">
        <v>42</v>
      </c>
      <c r="H39" s="112" t="s">
        <v>43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15" t="s">
        <v>47</v>
      </c>
      <c r="G61" s="45" t="s">
        <v>46</v>
      </c>
      <c r="H61" s="32"/>
      <c r="I61" s="32"/>
      <c r="J61" s="11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15" t="s">
        <v>47</v>
      </c>
      <c r="G76" s="45" t="s">
        <v>46</v>
      </c>
      <c r="H76" s="32"/>
      <c r="I76" s="32"/>
      <c r="J76" s="11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31" t="str">
        <f>E7</f>
        <v>Rekonštrukcia tepelného hospodárstva -  Gymnázium Janka Kráľa Zlaté Moravce</v>
      </c>
      <c r="F85" s="232"/>
      <c r="G85" s="232"/>
      <c r="H85" s="232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107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9" t="str">
        <f>E9</f>
        <v>SO04 - Kuchyňa a jedáleň - ÚK</v>
      </c>
      <c r="F87" s="230"/>
      <c r="G87" s="230"/>
      <c r="H87" s="230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>SNP3, 953 42 Zlaté Moravce</v>
      </c>
      <c r="G89" s="29"/>
      <c r="H89" s="29"/>
      <c r="I89" s="24" t="s">
        <v>20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29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7" t="s">
        <v>112</v>
      </c>
      <c r="D94" s="109"/>
      <c r="E94" s="109"/>
      <c r="F94" s="109"/>
      <c r="G94" s="109"/>
      <c r="H94" s="109"/>
      <c r="I94" s="109"/>
      <c r="J94" s="118" t="s">
        <v>113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9" t="s">
        <v>114</v>
      </c>
      <c r="D96" s="29"/>
      <c r="E96" s="29"/>
      <c r="F96" s="29"/>
      <c r="G96" s="29"/>
      <c r="H96" s="29"/>
      <c r="I96" s="29"/>
      <c r="J96" s="71">
        <f>J116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115</v>
      </c>
    </row>
    <row r="97" spans="1:31" s="2" customFormat="1" ht="21.75" hidden="1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hidden="1" customHeight="1">
      <c r="A98" s="29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31" hidden="1"/>
    <row r="100" spans="1:31" hidden="1"/>
    <row r="101" spans="1:31" hidden="1"/>
    <row r="102" spans="1:31" s="2" customFormat="1" ht="6.95" customHeight="1">
      <c r="A102" s="29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128</v>
      </c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15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31" t="str">
        <f>E7</f>
        <v>Rekonštrukcia tepelného hospodárstva -  Gymnázium Janka Kráľa Zlaté Moravce</v>
      </c>
      <c r="F106" s="232"/>
      <c r="G106" s="232"/>
      <c r="H106" s="232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107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9" t="str">
        <f>E9</f>
        <v>SO04 - Kuchyňa a jedáleň - ÚK</v>
      </c>
      <c r="F108" s="230"/>
      <c r="G108" s="230"/>
      <c r="H108" s="230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18</v>
      </c>
      <c r="D110" s="29"/>
      <c r="E110" s="29"/>
      <c r="F110" s="22" t="str">
        <f>F12</f>
        <v>SNP3, 953 42 Zlaté Moravce</v>
      </c>
      <c r="G110" s="29"/>
      <c r="H110" s="29"/>
      <c r="I110" s="24" t="s">
        <v>20</v>
      </c>
      <c r="J110" s="55" t="str">
        <f>IF(J12="","",J12)</f>
        <v/>
      </c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24" t="s">
        <v>27</v>
      </c>
      <c r="J112" s="27" t="str">
        <f>E21</f>
        <v xml:space="preserve"> 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25</v>
      </c>
      <c r="D113" s="29"/>
      <c r="E113" s="29"/>
      <c r="F113" s="22" t="str">
        <f>IF(E18="","",E18)</f>
        <v>Vyplň údaj</v>
      </c>
      <c r="G113" s="29"/>
      <c r="H113" s="29"/>
      <c r="I113" s="24" t="s">
        <v>29</v>
      </c>
      <c r="J113" s="27" t="str">
        <f>E24</f>
        <v xml:space="preserve"> 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28"/>
      <c r="B115" s="129"/>
      <c r="C115" s="130" t="s">
        <v>129</v>
      </c>
      <c r="D115" s="131" t="s">
        <v>56</v>
      </c>
      <c r="E115" s="131" t="s">
        <v>52</v>
      </c>
      <c r="F115" s="131" t="s">
        <v>53</v>
      </c>
      <c r="G115" s="131" t="s">
        <v>130</v>
      </c>
      <c r="H115" s="131" t="s">
        <v>131</v>
      </c>
      <c r="I115" s="131" t="s">
        <v>132</v>
      </c>
      <c r="J115" s="132" t="s">
        <v>113</v>
      </c>
      <c r="K115" s="133" t="s">
        <v>133</v>
      </c>
      <c r="L115" s="134"/>
      <c r="M115" s="62" t="s">
        <v>1</v>
      </c>
      <c r="N115" s="63" t="s">
        <v>35</v>
      </c>
      <c r="O115" s="63" t="s">
        <v>134</v>
      </c>
      <c r="P115" s="63" t="s">
        <v>135</v>
      </c>
      <c r="Q115" s="63" t="s">
        <v>136</v>
      </c>
      <c r="R115" s="63" t="s">
        <v>137</v>
      </c>
      <c r="S115" s="63" t="s">
        <v>138</v>
      </c>
      <c r="T115" s="64" t="s">
        <v>139</v>
      </c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</row>
    <row r="116" spans="1:65" s="2" customFormat="1" ht="22.9" customHeight="1">
      <c r="A116" s="29"/>
      <c r="B116" s="30"/>
      <c r="C116" s="69" t="s">
        <v>114</v>
      </c>
      <c r="D116" s="29"/>
      <c r="E116" s="29"/>
      <c r="F116" s="29"/>
      <c r="G116" s="29"/>
      <c r="H116" s="29"/>
      <c r="I116" s="29"/>
      <c r="J116" s="135">
        <f>BK116</f>
        <v>0</v>
      </c>
      <c r="K116" s="29"/>
      <c r="L116" s="30"/>
      <c r="M116" s="65"/>
      <c r="N116" s="56"/>
      <c r="O116" s="66"/>
      <c r="P116" s="136">
        <f>SUM(P117:P230)</f>
        <v>0</v>
      </c>
      <c r="Q116" s="66"/>
      <c r="R116" s="136">
        <f>SUM(R117:R230)</f>
        <v>0</v>
      </c>
      <c r="S116" s="66"/>
      <c r="T116" s="137">
        <f>SUM(T117:T230)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70</v>
      </c>
      <c r="AU116" s="14" t="s">
        <v>115</v>
      </c>
      <c r="BK116" s="138">
        <f>SUM(BK117:BK230)</f>
        <v>0</v>
      </c>
    </row>
    <row r="117" spans="1:65" s="2" customFormat="1" ht="24.2" customHeight="1">
      <c r="A117" s="29"/>
      <c r="B117" s="150"/>
      <c r="C117" s="151" t="s">
        <v>78</v>
      </c>
      <c r="D117" s="151" t="s">
        <v>142</v>
      </c>
      <c r="E117" s="152" t="s">
        <v>2239</v>
      </c>
      <c r="F117" s="153" t="s">
        <v>2240</v>
      </c>
      <c r="G117" s="154" t="s">
        <v>157</v>
      </c>
      <c r="H117" s="155">
        <v>42</v>
      </c>
      <c r="I117" s="156"/>
      <c r="J117" s="157">
        <f t="shared" ref="J117:J148" si="0">ROUND(I117*H117,2)</f>
        <v>0</v>
      </c>
      <c r="K117" s="158"/>
      <c r="L117" s="30"/>
      <c r="M117" s="159" t="s">
        <v>1</v>
      </c>
      <c r="N117" s="160" t="s">
        <v>37</v>
      </c>
      <c r="O117" s="58"/>
      <c r="P117" s="161">
        <f t="shared" ref="P117:P148" si="1">O117*H117</f>
        <v>0</v>
      </c>
      <c r="Q117" s="161">
        <v>0</v>
      </c>
      <c r="R117" s="161">
        <f t="shared" ref="R117:R148" si="2">Q117*H117</f>
        <v>0</v>
      </c>
      <c r="S117" s="161">
        <v>0</v>
      </c>
      <c r="T117" s="162">
        <f t="shared" ref="T117:T148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63" t="s">
        <v>205</v>
      </c>
      <c r="AT117" s="163" t="s">
        <v>142</v>
      </c>
      <c r="AU117" s="163" t="s">
        <v>71</v>
      </c>
      <c r="AY117" s="14" t="s">
        <v>141</v>
      </c>
      <c r="BE117" s="164">
        <f t="shared" ref="BE117:BE148" si="4">IF(N117="základná",J117,0)</f>
        <v>0</v>
      </c>
      <c r="BF117" s="164">
        <f t="shared" ref="BF117:BF148" si="5">IF(N117="znížená",J117,0)</f>
        <v>0</v>
      </c>
      <c r="BG117" s="164">
        <f t="shared" ref="BG117:BG148" si="6">IF(N117="zákl. prenesená",J117,0)</f>
        <v>0</v>
      </c>
      <c r="BH117" s="164">
        <f t="shared" ref="BH117:BH148" si="7">IF(N117="zníž. prenesená",J117,0)</f>
        <v>0</v>
      </c>
      <c r="BI117" s="164">
        <f t="shared" ref="BI117:BI148" si="8">IF(N117="nulová",J117,0)</f>
        <v>0</v>
      </c>
      <c r="BJ117" s="14" t="s">
        <v>84</v>
      </c>
      <c r="BK117" s="164">
        <f t="shared" ref="BK117:BK148" si="9">ROUND(I117*H117,2)</f>
        <v>0</v>
      </c>
      <c r="BL117" s="14" t="s">
        <v>205</v>
      </c>
      <c r="BM117" s="163" t="s">
        <v>2487</v>
      </c>
    </row>
    <row r="118" spans="1:65" s="2" customFormat="1" ht="33" customHeight="1">
      <c r="A118" s="29"/>
      <c r="B118" s="150"/>
      <c r="C118" s="151" t="s">
        <v>84</v>
      </c>
      <c r="D118" s="151" t="s">
        <v>142</v>
      </c>
      <c r="E118" s="152" t="s">
        <v>2245</v>
      </c>
      <c r="F118" s="153" t="s">
        <v>2246</v>
      </c>
      <c r="G118" s="154" t="s">
        <v>157</v>
      </c>
      <c r="H118" s="155">
        <v>18</v>
      </c>
      <c r="I118" s="156"/>
      <c r="J118" s="157">
        <f t="shared" si="0"/>
        <v>0</v>
      </c>
      <c r="K118" s="158"/>
      <c r="L118" s="30"/>
      <c r="M118" s="159" t="s">
        <v>1</v>
      </c>
      <c r="N118" s="160" t="s">
        <v>37</v>
      </c>
      <c r="O118" s="58"/>
      <c r="P118" s="161">
        <f t="shared" si="1"/>
        <v>0</v>
      </c>
      <c r="Q118" s="161">
        <v>0</v>
      </c>
      <c r="R118" s="161">
        <f t="shared" si="2"/>
        <v>0</v>
      </c>
      <c r="S118" s="161">
        <v>0</v>
      </c>
      <c r="T118" s="162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63" t="s">
        <v>205</v>
      </c>
      <c r="AT118" s="163" t="s">
        <v>142</v>
      </c>
      <c r="AU118" s="163" t="s">
        <v>71</v>
      </c>
      <c r="AY118" s="14" t="s">
        <v>141</v>
      </c>
      <c r="BE118" s="164">
        <f t="shared" si="4"/>
        <v>0</v>
      </c>
      <c r="BF118" s="164">
        <f t="shared" si="5"/>
        <v>0</v>
      </c>
      <c r="BG118" s="164">
        <f t="shared" si="6"/>
        <v>0</v>
      </c>
      <c r="BH118" s="164">
        <f t="shared" si="7"/>
        <v>0</v>
      </c>
      <c r="BI118" s="164">
        <f t="shared" si="8"/>
        <v>0</v>
      </c>
      <c r="BJ118" s="14" t="s">
        <v>84</v>
      </c>
      <c r="BK118" s="164">
        <f t="shared" si="9"/>
        <v>0</v>
      </c>
      <c r="BL118" s="14" t="s">
        <v>205</v>
      </c>
      <c r="BM118" s="163" t="s">
        <v>2488</v>
      </c>
    </row>
    <row r="119" spans="1:65" s="2" customFormat="1" ht="16.5" customHeight="1">
      <c r="A119" s="29"/>
      <c r="B119" s="150"/>
      <c r="C119" s="151" t="s">
        <v>151</v>
      </c>
      <c r="D119" s="151" t="s">
        <v>142</v>
      </c>
      <c r="E119" s="152" t="s">
        <v>1759</v>
      </c>
      <c r="F119" s="153" t="s">
        <v>1760</v>
      </c>
      <c r="G119" s="154" t="s">
        <v>145</v>
      </c>
      <c r="H119" s="155">
        <v>7.8</v>
      </c>
      <c r="I119" s="156"/>
      <c r="J119" s="157">
        <f t="shared" si="0"/>
        <v>0</v>
      </c>
      <c r="K119" s="158"/>
      <c r="L119" s="30"/>
      <c r="M119" s="159" t="s">
        <v>1</v>
      </c>
      <c r="N119" s="160" t="s">
        <v>37</v>
      </c>
      <c r="O119" s="58"/>
      <c r="P119" s="161">
        <f t="shared" si="1"/>
        <v>0</v>
      </c>
      <c r="Q119" s="161">
        <v>0</v>
      </c>
      <c r="R119" s="161">
        <f t="shared" si="2"/>
        <v>0</v>
      </c>
      <c r="S119" s="161">
        <v>0</v>
      </c>
      <c r="T119" s="162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63" t="s">
        <v>205</v>
      </c>
      <c r="AT119" s="163" t="s">
        <v>142</v>
      </c>
      <c r="AU119" s="163" t="s">
        <v>71</v>
      </c>
      <c r="AY119" s="14" t="s">
        <v>141</v>
      </c>
      <c r="BE119" s="164">
        <f t="shared" si="4"/>
        <v>0</v>
      </c>
      <c r="BF119" s="164">
        <f t="shared" si="5"/>
        <v>0</v>
      </c>
      <c r="BG119" s="164">
        <f t="shared" si="6"/>
        <v>0</v>
      </c>
      <c r="BH119" s="164">
        <f t="shared" si="7"/>
        <v>0</v>
      </c>
      <c r="BI119" s="164">
        <f t="shared" si="8"/>
        <v>0</v>
      </c>
      <c r="BJ119" s="14" t="s">
        <v>84</v>
      </c>
      <c r="BK119" s="164">
        <f t="shared" si="9"/>
        <v>0</v>
      </c>
      <c r="BL119" s="14" t="s">
        <v>205</v>
      </c>
      <c r="BM119" s="163" t="s">
        <v>2489</v>
      </c>
    </row>
    <row r="120" spans="1:65" s="2" customFormat="1" ht="24.2" customHeight="1">
      <c r="A120" s="29"/>
      <c r="B120" s="150"/>
      <c r="C120" s="151" t="s">
        <v>146</v>
      </c>
      <c r="D120" s="151" t="s">
        <v>142</v>
      </c>
      <c r="E120" s="152" t="s">
        <v>2261</v>
      </c>
      <c r="F120" s="153" t="s">
        <v>2262</v>
      </c>
      <c r="G120" s="154" t="s">
        <v>145</v>
      </c>
      <c r="H120" s="155">
        <v>15.6</v>
      </c>
      <c r="I120" s="156"/>
      <c r="J120" s="157">
        <f t="shared" si="0"/>
        <v>0</v>
      </c>
      <c r="K120" s="158"/>
      <c r="L120" s="30"/>
      <c r="M120" s="159" t="s">
        <v>1</v>
      </c>
      <c r="N120" s="160" t="s">
        <v>37</v>
      </c>
      <c r="O120" s="58"/>
      <c r="P120" s="161">
        <f t="shared" si="1"/>
        <v>0</v>
      </c>
      <c r="Q120" s="161">
        <v>0</v>
      </c>
      <c r="R120" s="161">
        <f t="shared" si="2"/>
        <v>0</v>
      </c>
      <c r="S120" s="161">
        <v>0</v>
      </c>
      <c r="T120" s="162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63" t="s">
        <v>205</v>
      </c>
      <c r="AT120" s="163" t="s">
        <v>142</v>
      </c>
      <c r="AU120" s="163" t="s">
        <v>71</v>
      </c>
      <c r="AY120" s="14" t="s">
        <v>141</v>
      </c>
      <c r="BE120" s="164">
        <f t="shared" si="4"/>
        <v>0</v>
      </c>
      <c r="BF120" s="164">
        <f t="shared" si="5"/>
        <v>0</v>
      </c>
      <c r="BG120" s="164">
        <f t="shared" si="6"/>
        <v>0</v>
      </c>
      <c r="BH120" s="164">
        <f t="shared" si="7"/>
        <v>0</v>
      </c>
      <c r="BI120" s="164">
        <f t="shared" si="8"/>
        <v>0</v>
      </c>
      <c r="BJ120" s="14" t="s">
        <v>84</v>
      </c>
      <c r="BK120" s="164">
        <f t="shared" si="9"/>
        <v>0</v>
      </c>
      <c r="BL120" s="14" t="s">
        <v>205</v>
      </c>
      <c r="BM120" s="163" t="s">
        <v>2490</v>
      </c>
    </row>
    <row r="121" spans="1:65" s="2" customFormat="1" ht="24.2" customHeight="1">
      <c r="A121" s="29"/>
      <c r="B121" s="150"/>
      <c r="C121" s="151" t="s">
        <v>159</v>
      </c>
      <c r="D121" s="151" t="s">
        <v>142</v>
      </c>
      <c r="E121" s="152" t="s">
        <v>1612</v>
      </c>
      <c r="F121" s="153" t="s">
        <v>1613</v>
      </c>
      <c r="G121" s="154" t="s">
        <v>145</v>
      </c>
      <c r="H121" s="155">
        <v>40.799999999999997</v>
      </c>
      <c r="I121" s="156"/>
      <c r="J121" s="157">
        <f t="shared" si="0"/>
        <v>0</v>
      </c>
      <c r="K121" s="158"/>
      <c r="L121" s="30"/>
      <c r="M121" s="159" t="s">
        <v>1</v>
      </c>
      <c r="N121" s="160" t="s">
        <v>37</v>
      </c>
      <c r="O121" s="58"/>
      <c r="P121" s="161">
        <f t="shared" si="1"/>
        <v>0</v>
      </c>
      <c r="Q121" s="161">
        <v>0</v>
      </c>
      <c r="R121" s="161">
        <f t="shared" si="2"/>
        <v>0</v>
      </c>
      <c r="S121" s="161">
        <v>0</v>
      </c>
      <c r="T121" s="162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3" t="s">
        <v>205</v>
      </c>
      <c r="AT121" s="163" t="s">
        <v>142</v>
      </c>
      <c r="AU121" s="163" t="s">
        <v>71</v>
      </c>
      <c r="AY121" s="14" t="s">
        <v>141</v>
      </c>
      <c r="BE121" s="164">
        <f t="shared" si="4"/>
        <v>0</v>
      </c>
      <c r="BF121" s="164">
        <f t="shared" si="5"/>
        <v>0</v>
      </c>
      <c r="BG121" s="164">
        <f t="shared" si="6"/>
        <v>0</v>
      </c>
      <c r="BH121" s="164">
        <f t="shared" si="7"/>
        <v>0</v>
      </c>
      <c r="BI121" s="164">
        <f t="shared" si="8"/>
        <v>0</v>
      </c>
      <c r="BJ121" s="14" t="s">
        <v>84</v>
      </c>
      <c r="BK121" s="164">
        <f t="shared" si="9"/>
        <v>0</v>
      </c>
      <c r="BL121" s="14" t="s">
        <v>205</v>
      </c>
      <c r="BM121" s="163" t="s">
        <v>2491</v>
      </c>
    </row>
    <row r="122" spans="1:65" s="2" customFormat="1" ht="33" customHeight="1">
      <c r="A122" s="29"/>
      <c r="B122" s="150"/>
      <c r="C122" s="151" t="s">
        <v>163</v>
      </c>
      <c r="D122" s="151" t="s">
        <v>142</v>
      </c>
      <c r="E122" s="152" t="s">
        <v>1615</v>
      </c>
      <c r="F122" s="153" t="s">
        <v>1619</v>
      </c>
      <c r="G122" s="154" t="s">
        <v>145</v>
      </c>
      <c r="H122" s="155">
        <v>40.799999999999997</v>
      </c>
      <c r="I122" s="156"/>
      <c r="J122" s="157">
        <f t="shared" si="0"/>
        <v>0</v>
      </c>
      <c r="K122" s="158"/>
      <c r="L122" s="30"/>
      <c r="M122" s="159" t="s">
        <v>1</v>
      </c>
      <c r="N122" s="160" t="s">
        <v>37</v>
      </c>
      <c r="O122" s="58"/>
      <c r="P122" s="161">
        <f t="shared" si="1"/>
        <v>0</v>
      </c>
      <c r="Q122" s="161">
        <v>0</v>
      </c>
      <c r="R122" s="161">
        <f t="shared" si="2"/>
        <v>0</v>
      </c>
      <c r="S122" s="161">
        <v>0</v>
      </c>
      <c r="T122" s="162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3" t="s">
        <v>205</v>
      </c>
      <c r="AT122" s="163" t="s">
        <v>142</v>
      </c>
      <c r="AU122" s="163" t="s">
        <v>71</v>
      </c>
      <c r="AY122" s="14" t="s">
        <v>141</v>
      </c>
      <c r="BE122" s="164">
        <f t="shared" si="4"/>
        <v>0</v>
      </c>
      <c r="BF122" s="164">
        <f t="shared" si="5"/>
        <v>0</v>
      </c>
      <c r="BG122" s="164">
        <f t="shared" si="6"/>
        <v>0</v>
      </c>
      <c r="BH122" s="164">
        <f t="shared" si="7"/>
        <v>0</v>
      </c>
      <c r="BI122" s="164">
        <f t="shared" si="8"/>
        <v>0</v>
      </c>
      <c r="BJ122" s="14" t="s">
        <v>84</v>
      </c>
      <c r="BK122" s="164">
        <f t="shared" si="9"/>
        <v>0</v>
      </c>
      <c r="BL122" s="14" t="s">
        <v>205</v>
      </c>
      <c r="BM122" s="163" t="s">
        <v>2492</v>
      </c>
    </row>
    <row r="123" spans="1:65" s="2" customFormat="1" ht="24.2" customHeight="1">
      <c r="A123" s="29"/>
      <c r="B123" s="150"/>
      <c r="C123" s="151" t="s">
        <v>167</v>
      </c>
      <c r="D123" s="151" t="s">
        <v>142</v>
      </c>
      <c r="E123" s="152" t="s">
        <v>418</v>
      </c>
      <c r="F123" s="153" t="s">
        <v>1985</v>
      </c>
      <c r="G123" s="154" t="s">
        <v>170</v>
      </c>
      <c r="H123" s="155">
        <v>10</v>
      </c>
      <c r="I123" s="156"/>
      <c r="J123" s="157">
        <f t="shared" si="0"/>
        <v>0</v>
      </c>
      <c r="K123" s="158"/>
      <c r="L123" s="30"/>
      <c r="M123" s="159" t="s">
        <v>1</v>
      </c>
      <c r="N123" s="160" t="s">
        <v>37</v>
      </c>
      <c r="O123" s="58"/>
      <c r="P123" s="161">
        <f t="shared" si="1"/>
        <v>0</v>
      </c>
      <c r="Q123" s="161">
        <v>0</v>
      </c>
      <c r="R123" s="161">
        <f t="shared" si="2"/>
        <v>0</v>
      </c>
      <c r="S123" s="161">
        <v>0</v>
      </c>
      <c r="T123" s="162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3" t="s">
        <v>205</v>
      </c>
      <c r="AT123" s="163" t="s">
        <v>142</v>
      </c>
      <c r="AU123" s="163" t="s">
        <v>71</v>
      </c>
      <c r="AY123" s="14" t="s">
        <v>141</v>
      </c>
      <c r="BE123" s="164">
        <f t="shared" si="4"/>
        <v>0</v>
      </c>
      <c r="BF123" s="164">
        <f t="shared" si="5"/>
        <v>0</v>
      </c>
      <c r="BG123" s="164">
        <f t="shared" si="6"/>
        <v>0</v>
      </c>
      <c r="BH123" s="164">
        <f t="shared" si="7"/>
        <v>0</v>
      </c>
      <c r="BI123" s="164">
        <f t="shared" si="8"/>
        <v>0</v>
      </c>
      <c r="BJ123" s="14" t="s">
        <v>84</v>
      </c>
      <c r="BK123" s="164">
        <f t="shared" si="9"/>
        <v>0</v>
      </c>
      <c r="BL123" s="14" t="s">
        <v>205</v>
      </c>
      <c r="BM123" s="163" t="s">
        <v>2493</v>
      </c>
    </row>
    <row r="124" spans="1:65" s="2" customFormat="1" ht="24.2" customHeight="1">
      <c r="A124" s="29"/>
      <c r="B124" s="150"/>
      <c r="C124" s="151" t="s">
        <v>172</v>
      </c>
      <c r="D124" s="151" t="s">
        <v>142</v>
      </c>
      <c r="E124" s="152" t="s">
        <v>434</v>
      </c>
      <c r="F124" s="153" t="s">
        <v>419</v>
      </c>
      <c r="G124" s="154" t="s">
        <v>170</v>
      </c>
      <c r="H124" s="155">
        <v>20</v>
      </c>
      <c r="I124" s="156"/>
      <c r="J124" s="157">
        <f t="shared" si="0"/>
        <v>0</v>
      </c>
      <c r="K124" s="158"/>
      <c r="L124" s="30"/>
      <c r="M124" s="159" t="s">
        <v>1</v>
      </c>
      <c r="N124" s="160" t="s">
        <v>37</v>
      </c>
      <c r="O124" s="58"/>
      <c r="P124" s="161">
        <f t="shared" si="1"/>
        <v>0</v>
      </c>
      <c r="Q124" s="161">
        <v>0</v>
      </c>
      <c r="R124" s="161">
        <f t="shared" si="2"/>
        <v>0</v>
      </c>
      <c r="S124" s="161">
        <v>0</v>
      </c>
      <c r="T124" s="162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3" t="s">
        <v>205</v>
      </c>
      <c r="AT124" s="163" t="s">
        <v>142</v>
      </c>
      <c r="AU124" s="163" t="s">
        <v>71</v>
      </c>
      <c r="AY124" s="14" t="s">
        <v>141</v>
      </c>
      <c r="BE124" s="164">
        <f t="shared" si="4"/>
        <v>0</v>
      </c>
      <c r="BF124" s="164">
        <f t="shared" si="5"/>
        <v>0</v>
      </c>
      <c r="BG124" s="164">
        <f t="shared" si="6"/>
        <v>0</v>
      </c>
      <c r="BH124" s="164">
        <f t="shared" si="7"/>
        <v>0</v>
      </c>
      <c r="BI124" s="164">
        <f t="shared" si="8"/>
        <v>0</v>
      </c>
      <c r="BJ124" s="14" t="s">
        <v>84</v>
      </c>
      <c r="BK124" s="164">
        <f t="shared" si="9"/>
        <v>0</v>
      </c>
      <c r="BL124" s="14" t="s">
        <v>205</v>
      </c>
      <c r="BM124" s="163" t="s">
        <v>2494</v>
      </c>
    </row>
    <row r="125" spans="1:65" s="2" customFormat="1" ht="24.2" customHeight="1">
      <c r="A125" s="29"/>
      <c r="B125" s="150"/>
      <c r="C125" s="151" t="s">
        <v>176</v>
      </c>
      <c r="D125" s="151" t="s">
        <v>142</v>
      </c>
      <c r="E125" s="152" t="s">
        <v>438</v>
      </c>
      <c r="F125" s="153" t="s">
        <v>435</v>
      </c>
      <c r="G125" s="154" t="s">
        <v>170</v>
      </c>
      <c r="H125" s="155">
        <v>72</v>
      </c>
      <c r="I125" s="156"/>
      <c r="J125" s="157">
        <f t="shared" si="0"/>
        <v>0</v>
      </c>
      <c r="K125" s="158"/>
      <c r="L125" s="30"/>
      <c r="M125" s="159" t="s">
        <v>1</v>
      </c>
      <c r="N125" s="160" t="s">
        <v>37</v>
      </c>
      <c r="O125" s="58"/>
      <c r="P125" s="161">
        <f t="shared" si="1"/>
        <v>0</v>
      </c>
      <c r="Q125" s="161">
        <v>0</v>
      </c>
      <c r="R125" s="161">
        <f t="shared" si="2"/>
        <v>0</v>
      </c>
      <c r="S125" s="161">
        <v>0</v>
      </c>
      <c r="T125" s="162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3" t="s">
        <v>205</v>
      </c>
      <c r="AT125" s="163" t="s">
        <v>142</v>
      </c>
      <c r="AU125" s="163" t="s">
        <v>71</v>
      </c>
      <c r="AY125" s="14" t="s">
        <v>141</v>
      </c>
      <c r="BE125" s="164">
        <f t="shared" si="4"/>
        <v>0</v>
      </c>
      <c r="BF125" s="164">
        <f t="shared" si="5"/>
        <v>0</v>
      </c>
      <c r="BG125" s="164">
        <f t="shared" si="6"/>
        <v>0</v>
      </c>
      <c r="BH125" s="164">
        <f t="shared" si="7"/>
        <v>0</v>
      </c>
      <c r="BI125" s="164">
        <f t="shared" si="8"/>
        <v>0</v>
      </c>
      <c r="BJ125" s="14" t="s">
        <v>84</v>
      </c>
      <c r="BK125" s="164">
        <f t="shared" si="9"/>
        <v>0</v>
      </c>
      <c r="BL125" s="14" t="s">
        <v>205</v>
      </c>
      <c r="BM125" s="163" t="s">
        <v>2495</v>
      </c>
    </row>
    <row r="126" spans="1:65" s="2" customFormat="1" ht="24.2" customHeight="1">
      <c r="A126" s="29"/>
      <c r="B126" s="150"/>
      <c r="C126" s="151" t="s">
        <v>180</v>
      </c>
      <c r="D126" s="151" t="s">
        <v>142</v>
      </c>
      <c r="E126" s="152" t="s">
        <v>442</v>
      </c>
      <c r="F126" s="153" t="s">
        <v>439</v>
      </c>
      <c r="G126" s="154" t="s">
        <v>170</v>
      </c>
      <c r="H126" s="155">
        <v>96</v>
      </c>
      <c r="I126" s="156"/>
      <c r="J126" s="157">
        <f t="shared" si="0"/>
        <v>0</v>
      </c>
      <c r="K126" s="158"/>
      <c r="L126" s="30"/>
      <c r="M126" s="159" t="s">
        <v>1</v>
      </c>
      <c r="N126" s="160" t="s">
        <v>37</v>
      </c>
      <c r="O126" s="58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3" t="s">
        <v>205</v>
      </c>
      <c r="AT126" s="163" t="s">
        <v>142</v>
      </c>
      <c r="AU126" s="163" t="s">
        <v>71</v>
      </c>
      <c r="AY126" s="14" t="s">
        <v>141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4" t="s">
        <v>84</v>
      </c>
      <c r="BK126" s="164">
        <f t="shared" si="9"/>
        <v>0</v>
      </c>
      <c r="BL126" s="14" t="s">
        <v>205</v>
      </c>
      <c r="BM126" s="163" t="s">
        <v>2496</v>
      </c>
    </row>
    <row r="127" spans="1:65" s="2" customFormat="1" ht="24.2" customHeight="1">
      <c r="A127" s="29"/>
      <c r="B127" s="150"/>
      <c r="C127" s="151" t="s">
        <v>184</v>
      </c>
      <c r="D127" s="151" t="s">
        <v>142</v>
      </c>
      <c r="E127" s="152" t="s">
        <v>446</v>
      </c>
      <c r="F127" s="153" t="s">
        <v>443</v>
      </c>
      <c r="G127" s="154" t="s">
        <v>170</v>
      </c>
      <c r="H127" s="155">
        <v>36</v>
      </c>
      <c r="I127" s="156"/>
      <c r="J127" s="157">
        <f t="shared" si="0"/>
        <v>0</v>
      </c>
      <c r="K127" s="158"/>
      <c r="L127" s="30"/>
      <c r="M127" s="159" t="s">
        <v>1</v>
      </c>
      <c r="N127" s="160" t="s">
        <v>37</v>
      </c>
      <c r="O127" s="58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3" t="s">
        <v>205</v>
      </c>
      <c r="AT127" s="163" t="s">
        <v>142</v>
      </c>
      <c r="AU127" s="163" t="s">
        <v>71</v>
      </c>
      <c r="AY127" s="14" t="s">
        <v>141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4" t="s">
        <v>84</v>
      </c>
      <c r="BK127" s="164">
        <f t="shared" si="9"/>
        <v>0</v>
      </c>
      <c r="BL127" s="14" t="s">
        <v>205</v>
      </c>
      <c r="BM127" s="163" t="s">
        <v>2497</v>
      </c>
    </row>
    <row r="128" spans="1:65" s="2" customFormat="1" ht="24.2" customHeight="1">
      <c r="A128" s="29"/>
      <c r="B128" s="150"/>
      <c r="C128" s="151" t="s">
        <v>189</v>
      </c>
      <c r="D128" s="151" t="s">
        <v>142</v>
      </c>
      <c r="E128" s="152" t="s">
        <v>454</v>
      </c>
      <c r="F128" s="153" t="s">
        <v>451</v>
      </c>
      <c r="G128" s="154" t="s">
        <v>170</v>
      </c>
      <c r="H128" s="155">
        <v>18</v>
      </c>
      <c r="I128" s="156"/>
      <c r="J128" s="157">
        <f t="shared" si="0"/>
        <v>0</v>
      </c>
      <c r="K128" s="158"/>
      <c r="L128" s="30"/>
      <c r="M128" s="159" t="s">
        <v>1</v>
      </c>
      <c r="N128" s="160" t="s">
        <v>37</v>
      </c>
      <c r="O128" s="58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3" t="s">
        <v>205</v>
      </c>
      <c r="AT128" s="163" t="s">
        <v>142</v>
      </c>
      <c r="AU128" s="163" t="s">
        <v>71</v>
      </c>
      <c r="AY128" s="14" t="s">
        <v>141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4" t="s">
        <v>84</v>
      </c>
      <c r="BK128" s="164">
        <f t="shared" si="9"/>
        <v>0</v>
      </c>
      <c r="BL128" s="14" t="s">
        <v>205</v>
      </c>
      <c r="BM128" s="163" t="s">
        <v>2498</v>
      </c>
    </row>
    <row r="129" spans="1:65" s="2" customFormat="1" ht="16.5" customHeight="1">
      <c r="A129" s="29"/>
      <c r="B129" s="150"/>
      <c r="C129" s="151" t="s">
        <v>193</v>
      </c>
      <c r="D129" s="151" t="s">
        <v>142</v>
      </c>
      <c r="E129" s="152" t="s">
        <v>466</v>
      </c>
      <c r="F129" s="153" t="s">
        <v>467</v>
      </c>
      <c r="G129" s="154" t="s">
        <v>145</v>
      </c>
      <c r="H129" s="155">
        <v>78</v>
      </c>
      <c r="I129" s="156"/>
      <c r="J129" s="157">
        <f t="shared" si="0"/>
        <v>0</v>
      </c>
      <c r="K129" s="158"/>
      <c r="L129" s="30"/>
      <c r="M129" s="159" t="s">
        <v>1</v>
      </c>
      <c r="N129" s="160" t="s">
        <v>37</v>
      </c>
      <c r="O129" s="58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3" t="s">
        <v>205</v>
      </c>
      <c r="AT129" s="163" t="s">
        <v>142</v>
      </c>
      <c r="AU129" s="163" t="s">
        <v>71</v>
      </c>
      <c r="AY129" s="14" t="s">
        <v>141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4" t="s">
        <v>84</v>
      </c>
      <c r="BK129" s="164">
        <f t="shared" si="9"/>
        <v>0</v>
      </c>
      <c r="BL129" s="14" t="s">
        <v>205</v>
      </c>
      <c r="BM129" s="163" t="s">
        <v>2499</v>
      </c>
    </row>
    <row r="130" spans="1:65" s="2" customFormat="1" ht="24.2" customHeight="1">
      <c r="A130" s="29"/>
      <c r="B130" s="150"/>
      <c r="C130" s="151" t="s">
        <v>197</v>
      </c>
      <c r="D130" s="151" t="s">
        <v>142</v>
      </c>
      <c r="E130" s="152" t="s">
        <v>194</v>
      </c>
      <c r="F130" s="153" t="s">
        <v>195</v>
      </c>
      <c r="G130" s="154" t="s">
        <v>170</v>
      </c>
      <c r="H130" s="155">
        <v>48</v>
      </c>
      <c r="I130" s="156"/>
      <c r="J130" s="157">
        <f t="shared" si="0"/>
        <v>0</v>
      </c>
      <c r="K130" s="158"/>
      <c r="L130" s="30"/>
      <c r="M130" s="159" t="s">
        <v>1</v>
      </c>
      <c r="N130" s="160" t="s">
        <v>37</v>
      </c>
      <c r="O130" s="58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3" t="s">
        <v>146</v>
      </c>
      <c r="AT130" s="163" t="s">
        <v>142</v>
      </c>
      <c r="AU130" s="163" t="s">
        <v>71</v>
      </c>
      <c r="AY130" s="14" t="s">
        <v>141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4" t="s">
        <v>84</v>
      </c>
      <c r="BK130" s="164">
        <f t="shared" si="9"/>
        <v>0</v>
      </c>
      <c r="BL130" s="14" t="s">
        <v>146</v>
      </c>
      <c r="BM130" s="163" t="s">
        <v>2500</v>
      </c>
    </row>
    <row r="131" spans="1:65" s="2" customFormat="1" ht="24.2" customHeight="1">
      <c r="A131" s="29"/>
      <c r="B131" s="150"/>
      <c r="C131" s="151" t="s">
        <v>201</v>
      </c>
      <c r="D131" s="151" t="s">
        <v>142</v>
      </c>
      <c r="E131" s="152" t="s">
        <v>1997</v>
      </c>
      <c r="F131" s="153" t="s">
        <v>1998</v>
      </c>
      <c r="G131" s="154" t="s">
        <v>483</v>
      </c>
      <c r="H131" s="155">
        <v>58</v>
      </c>
      <c r="I131" s="156"/>
      <c r="J131" s="157">
        <f t="shared" si="0"/>
        <v>0</v>
      </c>
      <c r="K131" s="158"/>
      <c r="L131" s="30"/>
      <c r="M131" s="159" t="s">
        <v>1</v>
      </c>
      <c r="N131" s="160" t="s">
        <v>37</v>
      </c>
      <c r="O131" s="58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3" t="s">
        <v>205</v>
      </c>
      <c r="AT131" s="163" t="s">
        <v>142</v>
      </c>
      <c r="AU131" s="163" t="s">
        <v>71</v>
      </c>
      <c r="AY131" s="14" t="s">
        <v>141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4" t="s">
        <v>84</v>
      </c>
      <c r="BK131" s="164">
        <f t="shared" si="9"/>
        <v>0</v>
      </c>
      <c r="BL131" s="14" t="s">
        <v>205</v>
      </c>
      <c r="BM131" s="163" t="s">
        <v>2501</v>
      </c>
    </row>
    <row r="132" spans="1:65" s="2" customFormat="1" ht="21.75" customHeight="1">
      <c r="A132" s="29"/>
      <c r="B132" s="150"/>
      <c r="C132" s="151" t="s">
        <v>205</v>
      </c>
      <c r="D132" s="151" t="s">
        <v>142</v>
      </c>
      <c r="E132" s="152" t="s">
        <v>2000</v>
      </c>
      <c r="F132" s="153" t="s">
        <v>2001</v>
      </c>
      <c r="G132" s="154" t="s">
        <v>483</v>
      </c>
      <c r="H132" s="155">
        <v>2</v>
      </c>
      <c r="I132" s="156"/>
      <c r="J132" s="157">
        <f t="shared" si="0"/>
        <v>0</v>
      </c>
      <c r="K132" s="158"/>
      <c r="L132" s="30"/>
      <c r="M132" s="159" t="s">
        <v>1</v>
      </c>
      <c r="N132" s="160" t="s">
        <v>37</v>
      </c>
      <c r="O132" s="58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3" t="s">
        <v>205</v>
      </c>
      <c r="AT132" s="163" t="s">
        <v>142</v>
      </c>
      <c r="AU132" s="163" t="s">
        <v>71</v>
      </c>
      <c r="AY132" s="14" t="s">
        <v>141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4" t="s">
        <v>84</v>
      </c>
      <c r="BK132" s="164">
        <f t="shared" si="9"/>
        <v>0</v>
      </c>
      <c r="BL132" s="14" t="s">
        <v>205</v>
      </c>
      <c r="BM132" s="163" t="s">
        <v>2502</v>
      </c>
    </row>
    <row r="133" spans="1:65" s="2" customFormat="1" ht="21.75" customHeight="1">
      <c r="A133" s="29"/>
      <c r="B133" s="150"/>
      <c r="C133" s="151" t="s">
        <v>209</v>
      </c>
      <c r="D133" s="151" t="s">
        <v>142</v>
      </c>
      <c r="E133" s="152" t="s">
        <v>2003</v>
      </c>
      <c r="F133" s="153" t="s">
        <v>2004</v>
      </c>
      <c r="G133" s="154" t="s">
        <v>170</v>
      </c>
      <c r="H133" s="155">
        <v>396</v>
      </c>
      <c r="I133" s="156"/>
      <c r="J133" s="157">
        <f t="shared" si="0"/>
        <v>0</v>
      </c>
      <c r="K133" s="158"/>
      <c r="L133" s="30"/>
      <c r="M133" s="159" t="s">
        <v>1</v>
      </c>
      <c r="N133" s="160" t="s">
        <v>37</v>
      </c>
      <c r="O133" s="58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3" t="s">
        <v>205</v>
      </c>
      <c r="AT133" s="163" t="s">
        <v>142</v>
      </c>
      <c r="AU133" s="163" t="s">
        <v>71</v>
      </c>
      <c r="AY133" s="14" t="s">
        <v>141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4" t="s">
        <v>84</v>
      </c>
      <c r="BK133" s="164">
        <f t="shared" si="9"/>
        <v>0</v>
      </c>
      <c r="BL133" s="14" t="s">
        <v>205</v>
      </c>
      <c r="BM133" s="163" t="s">
        <v>2503</v>
      </c>
    </row>
    <row r="134" spans="1:65" s="2" customFormat="1" ht="21.75" customHeight="1">
      <c r="A134" s="29"/>
      <c r="B134" s="150"/>
      <c r="C134" s="151" t="s">
        <v>213</v>
      </c>
      <c r="D134" s="151" t="s">
        <v>142</v>
      </c>
      <c r="E134" s="152" t="s">
        <v>2006</v>
      </c>
      <c r="F134" s="153" t="s">
        <v>2007</v>
      </c>
      <c r="G134" s="154" t="s">
        <v>170</v>
      </c>
      <c r="H134" s="155">
        <v>90</v>
      </c>
      <c r="I134" s="156"/>
      <c r="J134" s="157">
        <f t="shared" si="0"/>
        <v>0</v>
      </c>
      <c r="K134" s="158"/>
      <c r="L134" s="30"/>
      <c r="M134" s="159" t="s">
        <v>1</v>
      </c>
      <c r="N134" s="160" t="s">
        <v>37</v>
      </c>
      <c r="O134" s="58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205</v>
      </c>
      <c r="AT134" s="163" t="s">
        <v>142</v>
      </c>
      <c r="AU134" s="163" t="s">
        <v>71</v>
      </c>
      <c r="AY134" s="14" t="s">
        <v>141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4" t="s">
        <v>84</v>
      </c>
      <c r="BK134" s="164">
        <f t="shared" si="9"/>
        <v>0</v>
      </c>
      <c r="BL134" s="14" t="s">
        <v>205</v>
      </c>
      <c r="BM134" s="163" t="s">
        <v>2504</v>
      </c>
    </row>
    <row r="135" spans="1:65" s="2" customFormat="1" ht="21.75" customHeight="1">
      <c r="A135" s="29"/>
      <c r="B135" s="150"/>
      <c r="C135" s="151" t="s">
        <v>217</v>
      </c>
      <c r="D135" s="151" t="s">
        <v>142</v>
      </c>
      <c r="E135" s="152" t="s">
        <v>2009</v>
      </c>
      <c r="F135" s="153" t="s">
        <v>2010</v>
      </c>
      <c r="G135" s="154" t="s">
        <v>170</v>
      </c>
      <c r="H135" s="155">
        <v>126</v>
      </c>
      <c r="I135" s="156"/>
      <c r="J135" s="157">
        <f t="shared" si="0"/>
        <v>0</v>
      </c>
      <c r="K135" s="158"/>
      <c r="L135" s="30"/>
      <c r="M135" s="159" t="s">
        <v>1</v>
      </c>
      <c r="N135" s="160" t="s">
        <v>37</v>
      </c>
      <c r="O135" s="58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205</v>
      </c>
      <c r="AT135" s="163" t="s">
        <v>142</v>
      </c>
      <c r="AU135" s="163" t="s">
        <v>71</v>
      </c>
      <c r="AY135" s="14" t="s">
        <v>141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4" t="s">
        <v>84</v>
      </c>
      <c r="BK135" s="164">
        <f t="shared" si="9"/>
        <v>0</v>
      </c>
      <c r="BL135" s="14" t="s">
        <v>205</v>
      </c>
      <c r="BM135" s="163" t="s">
        <v>2505</v>
      </c>
    </row>
    <row r="136" spans="1:65" s="2" customFormat="1" ht="21.75" customHeight="1">
      <c r="A136" s="29"/>
      <c r="B136" s="150"/>
      <c r="C136" s="151" t="s">
        <v>7</v>
      </c>
      <c r="D136" s="151" t="s">
        <v>142</v>
      </c>
      <c r="E136" s="152" t="s">
        <v>2012</v>
      </c>
      <c r="F136" s="153" t="s">
        <v>2013</v>
      </c>
      <c r="G136" s="154" t="s">
        <v>170</v>
      </c>
      <c r="H136" s="155">
        <v>96</v>
      </c>
      <c r="I136" s="156"/>
      <c r="J136" s="157">
        <f t="shared" si="0"/>
        <v>0</v>
      </c>
      <c r="K136" s="158"/>
      <c r="L136" s="30"/>
      <c r="M136" s="159" t="s">
        <v>1</v>
      </c>
      <c r="N136" s="160" t="s">
        <v>37</v>
      </c>
      <c r="O136" s="58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205</v>
      </c>
      <c r="AT136" s="163" t="s">
        <v>142</v>
      </c>
      <c r="AU136" s="163" t="s">
        <v>71</v>
      </c>
      <c r="AY136" s="14" t="s">
        <v>141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4" t="s">
        <v>84</v>
      </c>
      <c r="BK136" s="164">
        <f t="shared" si="9"/>
        <v>0</v>
      </c>
      <c r="BL136" s="14" t="s">
        <v>205</v>
      </c>
      <c r="BM136" s="163" t="s">
        <v>2506</v>
      </c>
    </row>
    <row r="137" spans="1:65" s="2" customFormat="1" ht="21.75" customHeight="1">
      <c r="A137" s="29"/>
      <c r="B137" s="150"/>
      <c r="C137" s="151" t="s">
        <v>224</v>
      </c>
      <c r="D137" s="151" t="s">
        <v>142</v>
      </c>
      <c r="E137" s="152" t="s">
        <v>2015</v>
      </c>
      <c r="F137" s="153" t="s">
        <v>2016</v>
      </c>
      <c r="G137" s="154" t="s">
        <v>170</v>
      </c>
      <c r="H137" s="155">
        <v>36</v>
      </c>
      <c r="I137" s="156"/>
      <c r="J137" s="157">
        <f t="shared" si="0"/>
        <v>0</v>
      </c>
      <c r="K137" s="158"/>
      <c r="L137" s="30"/>
      <c r="M137" s="159" t="s">
        <v>1</v>
      </c>
      <c r="N137" s="160" t="s">
        <v>37</v>
      </c>
      <c r="O137" s="58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205</v>
      </c>
      <c r="AT137" s="163" t="s">
        <v>142</v>
      </c>
      <c r="AU137" s="163" t="s">
        <v>71</v>
      </c>
      <c r="AY137" s="14" t="s">
        <v>141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4" t="s">
        <v>84</v>
      </c>
      <c r="BK137" s="164">
        <f t="shared" si="9"/>
        <v>0</v>
      </c>
      <c r="BL137" s="14" t="s">
        <v>205</v>
      </c>
      <c r="BM137" s="163" t="s">
        <v>2507</v>
      </c>
    </row>
    <row r="138" spans="1:65" s="2" customFormat="1" ht="21.75" customHeight="1">
      <c r="A138" s="29"/>
      <c r="B138" s="150"/>
      <c r="C138" s="151" t="s">
        <v>228</v>
      </c>
      <c r="D138" s="151" t="s">
        <v>142</v>
      </c>
      <c r="E138" s="152" t="s">
        <v>2018</v>
      </c>
      <c r="F138" s="153" t="s">
        <v>2019</v>
      </c>
      <c r="G138" s="154" t="s">
        <v>170</v>
      </c>
      <c r="H138" s="155">
        <v>18</v>
      </c>
      <c r="I138" s="156"/>
      <c r="J138" s="157">
        <f t="shared" si="0"/>
        <v>0</v>
      </c>
      <c r="K138" s="158"/>
      <c r="L138" s="30"/>
      <c r="M138" s="159" t="s">
        <v>1</v>
      </c>
      <c r="N138" s="160" t="s">
        <v>37</v>
      </c>
      <c r="O138" s="58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205</v>
      </c>
      <c r="AT138" s="163" t="s">
        <v>142</v>
      </c>
      <c r="AU138" s="163" t="s">
        <v>71</v>
      </c>
      <c r="AY138" s="14" t="s">
        <v>141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4" t="s">
        <v>84</v>
      </c>
      <c r="BK138" s="164">
        <f t="shared" si="9"/>
        <v>0</v>
      </c>
      <c r="BL138" s="14" t="s">
        <v>205</v>
      </c>
      <c r="BM138" s="163" t="s">
        <v>2508</v>
      </c>
    </row>
    <row r="139" spans="1:65" s="2" customFormat="1" ht="21.75" customHeight="1">
      <c r="A139" s="29"/>
      <c r="B139" s="150"/>
      <c r="C139" s="151" t="s">
        <v>232</v>
      </c>
      <c r="D139" s="151" t="s">
        <v>142</v>
      </c>
      <c r="E139" s="152" t="s">
        <v>902</v>
      </c>
      <c r="F139" s="153" t="s">
        <v>903</v>
      </c>
      <c r="G139" s="154" t="s">
        <v>170</v>
      </c>
      <c r="H139" s="155">
        <v>762</v>
      </c>
      <c r="I139" s="156"/>
      <c r="J139" s="157">
        <f t="shared" si="0"/>
        <v>0</v>
      </c>
      <c r="K139" s="158"/>
      <c r="L139" s="30"/>
      <c r="M139" s="159" t="s">
        <v>1</v>
      </c>
      <c r="N139" s="160" t="s">
        <v>37</v>
      </c>
      <c r="O139" s="58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205</v>
      </c>
      <c r="AT139" s="163" t="s">
        <v>142</v>
      </c>
      <c r="AU139" s="163" t="s">
        <v>71</v>
      </c>
      <c r="AY139" s="14" t="s">
        <v>141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4" t="s">
        <v>84</v>
      </c>
      <c r="BK139" s="164">
        <f t="shared" si="9"/>
        <v>0</v>
      </c>
      <c r="BL139" s="14" t="s">
        <v>205</v>
      </c>
      <c r="BM139" s="163" t="s">
        <v>2509</v>
      </c>
    </row>
    <row r="140" spans="1:65" s="2" customFormat="1" ht="16.5" customHeight="1">
      <c r="A140" s="29"/>
      <c r="B140" s="150"/>
      <c r="C140" s="167" t="s">
        <v>236</v>
      </c>
      <c r="D140" s="167" t="s">
        <v>301</v>
      </c>
      <c r="E140" s="168" t="s">
        <v>802</v>
      </c>
      <c r="F140" s="169" t="s">
        <v>803</v>
      </c>
      <c r="G140" s="170" t="s">
        <v>297</v>
      </c>
      <c r="H140" s="171">
        <v>1</v>
      </c>
      <c r="I140" s="172"/>
      <c r="J140" s="173">
        <f t="shared" si="0"/>
        <v>0</v>
      </c>
      <c r="K140" s="174"/>
      <c r="L140" s="175"/>
      <c r="M140" s="176" t="s">
        <v>1</v>
      </c>
      <c r="N140" s="177" t="s">
        <v>37</v>
      </c>
      <c r="O140" s="58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268</v>
      </c>
      <c r="AT140" s="163" t="s">
        <v>301</v>
      </c>
      <c r="AU140" s="163" t="s">
        <v>71</v>
      </c>
      <c r="AY140" s="14" t="s">
        <v>141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4" t="s">
        <v>84</v>
      </c>
      <c r="BK140" s="164">
        <f t="shared" si="9"/>
        <v>0</v>
      </c>
      <c r="BL140" s="14" t="s">
        <v>205</v>
      </c>
      <c r="BM140" s="163" t="s">
        <v>2510</v>
      </c>
    </row>
    <row r="141" spans="1:65" s="2" customFormat="1" ht="24.2" customHeight="1">
      <c r="A141" s="29"/>
      <c r="B141" s="150"/>
      <c r="C141" s="151" t="s">
        <v>240</v>
      </c>
      <c r="D141" s="151" t="s">
        <v>142</v>
      </c>
      <c r="E141" s="152" t="s">
        <v>229</v>
      </c>
      <c r="F141" s="153" t="s">
        <v>230</v>
      </c>
      <c r="G141" s="154" t="s">
        <v>157</v>
      </c>
      <c r="H141" s="155">
        <v>32</v>
      </c>
      <c r="I141" s="156"/>
      <c r="J141" s="157">
        <f t="shared" si="0"/>
        <v>0</v>
      </c>
      <c r="K141" s="158"/>
      <c r="L141" s="30"/>
      <c r="M141" s="159" t="s">
        <v>1</v>
      </c>
      <c r="N141" s="160" t="s">
        <v>37</v>
      </c>
      <c r="O141" s="58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146</v>
      </c>
      <c r="AT141" s="163" t="s">
        <v>142</v>
      </c>
      <c r="AU141" s="163" t="s">
        <v>71</v>
      </c>
      <c r="AY141" s="14" t="s">
        <v>141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4" t="s">
        <v>84</v>
      </c>
      <c r="BK141" s="164">
        <f t="shared" si="9"/>
        <v>0</v>
      </c>
      <c r="BL141" s="14" t="s">
        <v>146</v>
      </c>
      <c r="BM141" s="163" t="s">
        <v>2511</v>
      </c>
    </row>
    <row r="142" spans="1:65" s="2" customFormat="1" ht="33" customHeight="1">
      <c r="A142" s="29"/>
      <c r="B142" s="150"/>
      <c r="C142" s="151" t="s">
        <v>244</v>
      </c>
      <c r="D142" s="151" t="s">
        <v>142</v>
      </c>
      <c r="E142" s="152" t="s">
        <v>245</v>
      </c>
      <c r="F142" s="153" t="s">
        <v>246</v>
      </c>
      <c r="G142" s="154" t="s">
        <v>187</v>
      </c>
      <c r="H142" s="155">
        <v>0.14399999999999999</v>
      </c>
      <c r="I142" s="156"/>
      <c r="J142" s="157">
        <f t="shared" si="0"/>
        <v>0</v>
      </c>
      <c r="K142" s="158"/>
      <c r="L142" s="30"/>
      <c r="M142" s="159" t="s">
        <v>1</v>
      </c>
      <c r="N142" s="160" t="s">
        <v>37</v>
      </c>
      <c r="O142" s="58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146</v>
      </c>
      <c r="AT142" s="163" t="s">
        <v>142</v>
      </c>
      <c r="AU142" s="163" t="s">
        <v>71</v>
      </c>
      <c r="AY142" s="14" t="s">
        <v>141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4" t="s">
        <v>84</v>
      </c>
      <c r="BK142" s="164">
        <f t="shared" si="9"/>
        <v>0</v>
      </c>
      <c r="BL142" s="14" t="s">
        <v>146</v>
      </c>
      <c r="BM142" s="163" t="s">
        <v>2512</v>
      </c>
    </row>
    <row r="143" spans="1:65" s="2" customFormat="1" ht="24.2" customHeight="1">
      <c r="A143" s="29"/>
      <c r="B143" s="150"/>
      <c r="C143" s="151" t="s">
        <v>248</v>
      </c>
      <c r="D143" s="151" t="s">
        <v>142</v>
      </c>
      <c r="E143" s="152" t="s">
        <v>2026</v>
      </c>
      <c r="F143" s="153" t="s">
        <v>2027</v>
      </c>
      <c r="G143" s="154" t="s">
        <v>170</v>
      </c>
      <c r="H143" s="155">
        <v>8</v>
      </c>
      <c r="I143" s="156"/>
      <c r="J143" s="157">
        <f t="shared" si="0"/>
        <v>0</v>
      </c>
      <c r="K143" s="158"/>
      <c r="L143" s="30"/>
      <c r="M143" s="159" t="s">
        <v>1</v>
      </c>
      <c r="N143" s="160" t="s">
        <v>37</v>
      </c>
      <c r="O143" s="58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205</v>
      </c>
      <c r="AT143" s="163" t="s">
        <v>142</v>
      </c>
      <c r="AU143" s="163" t="s">
        <v>71</v>
      </c>
      <c r="AY143" s="14" t="s">
        <v>141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4" t="s">
        <v>84</v>
      </c>
      <c r="BK143" s="164">
        <f t="shared" si="9"/>
        <v>0</v>
      </c>
      <c r="BL143" s="14" t="s">
        <v>205</v>
      </c>
      <c r="BM143" s="163" t="s">
        <v>2513</v>
      </c>
    </row>
    <row r="144" spans="1:65" s="2" customFormat="1" ht="24.2" customHeight="1">
      <c r="A144" s="29"/>
      <c r="B144" s="150"/>
      <c r="C144" s="151" t="s">
        <v>252</v>
      </c>
      <c r="D144" s="151" t="s">
        <v>142</v>
      </c>
      <c r="E144" s="152" t="s">
        <v>2029</v>
      </c>
      <c r="F144" s="153" t="s">
        <v>2030</v>
      </c>
      <c r="G144" s="154" t="s">
        <v>170</v>
      </c>
      <c r="H144" s="155">
        <v>6</v>
      </c>
      <c r="I144" s="156"/>
      <c r="J144" s="157">
        <f t="shared" si="0"/>
        <v>0</v>
      </c>
      <c r="K144" s="158"/>
      <c r="L144" s="30"/>
      <c r="M144" s="159" t="s">
        <v>1</v>
      </c>
      <c r="N144" s="160" t="s">
        <v>37</v>
      </c>
      <c r="O144" s="58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205</v>
      </c>
      <c r="AT144" s="163" t="s">
        <v>142</v>
      </c>
      <c r="AU144" s="163" t="s">
        <v>71</v>
      </c>
      <c r="AY144" s="14" t="s">
        <v>141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4" t="s">
        <v>84</v>
      </c>
      <c r="BK144" s="164">
        <f t="shared" si="9"/>
        <v>0</v>
      </c>
      <c r="BL144" s="14" t="s">
        <v>205</v>
      </c>
      <c r="BM144" s="163" t="s">
        <v>2514</v>
      </c>
    </row>
    <row r="145" spans="1:65" s="2" customFormat="1" ht="24.2" customHeight="1">
      <c r="A145" s="29"/>
      <c r="B145" s="150"/>
      <c r="C145" s="151" t="s">
        <v>256</v>
      </c>
      <c r="D145" s="151" t="s">
        <v>142</v>
      </c>
      <c r="E145" s="152" t="s">
        <v>2032</v>
      </c>
      <c r="F145" s="153" t="s">
        <v>2033</v>
      </c>
      <c r="G145" s="154" t="s">
        <v>170</v>
      </c>
      <c r="H145" s="155">
        <v>6</v>
      </c>
      <c r="I145" s="156"/>
      <c r="J145" s="157">
        <f t="shared" si="0"/>
        <v>0</v>
      </c>
      <c r="K145" s="158"/>
      <c r="L145" s="30"/>
      <c r="M145" s="159" t="s">
        <v>1</v>
      </c>
      <c r="N145" s="160" t="s">
        <v>37</v>
      </c>
      <c r="O145" s="58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205</v>
      </c>
      <c r="AT145" s="163" t="s">
        <v>142</v>
      </c>
      <c r="AU145" s="163" t="s">
        <v>71</v>
      </c>
      <c r="AY145" s="14" t="s">
        <v>141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4" t="s">
        <v>84</v>
      </c>
      <c r="BK145" s="164">
        <f t="shared" si="9"/>
        <v>0</v>
      </c>
      <c r="BL145" s="14" t="s">
        <v>205</v>
      </c>
      <c r="BM145" s="163" t="s">
        <v>2515</v>
      </c>
    </row>
    <row r="146" spans="1:65" s="2" customFormat="1" ht="24.2" customHeight="1">
      <c r="A146" s="29"/>
      <c r="B146" s="150"/>
      <c r="C146" s="151" t="s">
        <v>260</v>
      </c>
      <c r="D146" s="151" t="s">
        <v>142</v>
      </c>
      <c r="E146" s="152" t="s">
        <v>2035</v>
      </c>
      <c r="F146" s="153" t="s">
        <v>2036</v>
      </c>
      <c r="G146" s="154" t="s">
        <v>170</v>
      </c>
      <c r="H146" s="155">
        <v>4</v>
      </c>
      <c r="I146" s="156"/>
      <c r="J146" s="157">
        <f t="shared" si="0"/>
        <v>0</v>
      </c>
      <c r="K146" s="158"/>
      <c r="L146" s="30"/>
      <c r="M146" s="159" t="s">
        <v>1</v>
      </c>
      <c r="N146" s="160" t="s">
        <v>37</v>
      </c>
      <c r="O146" s="58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205</v>
      </c>
      <c r="AT146" s="163" t="s">
        <v>142</v>
      </c>
      <c r="AU146" s="163" t="s">
        <v>71</v>
      </c>
      <c r="AY146" s="14" t="s">
        <v>141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4" t="s">
        <v>84</v>
      </c>
      <c r="BK146" s="164">
        <f t="shared" si="9"/>
        <v>0</v>
      </c>
      <c r="BL146" s="14" t="s">
        <v>205</v>
      </c>
      <c r="BM146" s="163" t="s">
        <v>2516</v>
      </c>
    </row>
    <row r="147" spans="1:65" s="2" customFormat="1" ht="24.2" customHeight="1">
      <c r="A147" s="29"/>
      <c r="B147" s="150"/>
      <c r="C147" s="151" t="s">
        <v>264</v>
      </c>
      <c r="D147" s="151" t="s">
        <v>142</v>
      </c>
      <c r="E147" s="152" t="s">
        <v>2038</v>
      </c>
      <c r="F147" s="153" t="s">
        <v>2039</v>
      </c>
      <c r="G147" s="154" t="s">
        <v>170</v>
      </c>
      <c r="H147" s="155">
        <v>2</v>
      </c>
      <c r="I147" s="156"/>
      <c r="J147" s="157">
        <f t="shared" si="0"/>
        <v>0</v>
      </c>
      <c r="K147" s="158"/>
      <c r="L147" s="30"/>
      <c r="M147" s="159" t="s">
        <v>1</v>
      </c>
      <c r="N147" s="160" t="s">
        <v>37</v>
      </c>
      <c r="O147" s="58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205</v>
      </c>
      <c r="AT147" s="163" t="s">
        <v>142</v>
      </c>
      <c r="AU147" s="163" t="s">
        <v>71</v>
      </c>
      <c r="AY147" s="14" t="s">
        <v>141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4" t="s">
        <v>84</v>
      </c>
      <c r="BK147" s="164">
        <f t="shared" si="9"/>
        <v>0</v>
      </c>
      <c r="BL147" s="14" t="s">
        <v>205</v>
      </c>
      <c r="BM147" s="163" t="s">
        <v>2517</v>
      </c>
    </row>
    <row r="148" spans="1:65" s="2" customFormat="1" ht="24.2" customHeight="1">
      <c r="A148" s="29"/>
      <c r="B148" s="150"/>
      <c r="C148" s="151" t="s">
        <v>268</v>
      </c>
      <c r="D148" s="151" t="s">
        <v>142</v>
      </c>
      <c r="E148" s="152" t="s">
        <v>2041</v>
      </c>
      <c r="F148" s="153" t="s">
        <v>2042</v>
      </c>
      <c r="G148" s="154" t="s">
        <v>170</v>
      </c>
      <c r="H148" s="155">
        <v>1</v>
      </c>
      <c r="I148" s="156"/>
      <c r="J148" s="157">
        <f t="shared" si="0"/>
        <v>0</v>
      </c>
      <c r="K148" s="158"/>
      <c r="L148" s="30"/>
      <c r="M148" s="159" t="s">
        <v>1</v>
      </c>
      <c r="N148" s="160" t="s">
        <v>37</v>
      </c>
      <c r="O148" s="58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205</v>
      </c>
      <c r="AT148" s="163" t="s">
        <v>142</v>
      </c>
      <c r="AU148" s="163" t="s">
        <v>71</v>
      </c>
      <c r="AY148" s="14" t="s">
        <v>141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4" t="s">
        <v>84</v>
      </c>
      <c r="BK148" s="164">
        <f t="shared" si="9"/>
        <v>0</v>
      </c>
      <c r="BL148" s="14" t="s">
        <v>205</v>
      </c>
      <c r="BM148" s="163" t="s">
        <v>2518</v>
      </c>
    </row>
    <row r="149" spans="1:65" s="2" customFormat="1" ht="24.2" customHeight="1">
      <c r="A149" s="29"/>
      <c r="B149" s="150"/>
      <c r="C149" s="151" t="s">
        <v>272</v>
      </c>
      <c r="D149" s="151" t="s">
        <v>142</v>
      </c>
      <c r="E149" s="152" t="s">
        <v>2047</v>
      </c>
      <c r="F149" s="153" t="s">
        <v>2048</v>
      </c>
      <c r="G149" s="154" t="s">
        <v>483</v>
      </c>
      <c r="H149" s="155">
        <v>72</v>
      </c>
      <c r="I149" s="156"/>
      <c r="J149" s="157">
        <f t="shared" ref="J149:J180" si="10">ROUND(I149*H149,2)</f>
        <v>0</v>
      </c>
      <c r="K149" s="158"/>
      <c r="L149" s="30"/>
      <c r="M149" s="159" t="s">
        <v>1</v>
      </c>
      <c r="N149" s="160" t="s">
        <v>37</v>
      </c>
      <c r="O149" s="58"/>
      <c r="P149" s="161">
        <f t="shared" ref="P149:P180" si="11">O149*H149</f>
        <v>0</v>
      </c>
      <c r="Q149" s="161">
        <v>0</v>
      </c>
      <c r="R149" s="161">
        <f t="shared" ref="R149:R180" si="12">Q149*H149</f>
        <v>0</v>
      </c>
      <c r="S149" s="161">
        <v>0</v>
      </c>
      <c r="T149" s="162">
        <f t="shared" ref="T149:T180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205</v>
      </c>
      <c r="AT149" s="163" t="s">
        <v>142</v>
      </c>
      <c r="AU149" s="163" t="s">
        <v>71</v>
      </c>
      <c r="AY149" s="14" t="s">
        <v>141</v>
      </c>
      <c r="BE149" s="164">
        <f t="shared" ref="BE149:BE180" si="14">IF(N149="základná",J149,0)</f>
        <v>0</v>
      </c>
      <c r="BF149" s="164">
        <f t="shared" ref="BF149:BF180" si="15">IF(N149="znížená",J149,0)</f>
        <v>0</v>
      </c>
      <c r="BG149" s="164">
        <f t="shared" ref="BG149:BG180" si="16">IF(N149="zákl. prenesená",J149,0)</f>
        <v>0</v>
      </c>
      <c r="BH149" s="164">
        <f t="shared" ref="BH149:BH180" si="17">IF(N149="zníž. prenesená",J149,0)</f>
        <v>0</v>
      </c>
      <c r="BI149" s="164">
        <f t="shared" ref="BI149:BI180" si="18">IF(N149="nulová",J149,0)</f>
        <v>0</v>
      </c>
      <c r="BJ149" s="14" t="s">
        <v>84</v>
      </c>
      <c r="BK149" s="164">
        <f t="shared" ref="BK149:BK180" si="19">ROUND(I149*H149,2)</f>
        <v>0</v>
      </c>
      <c r="BL149" s="14" t="s">
        <v>205</v>
      </c>
      <c r="BM149" s="163" t="s">
        <v>2519</v>
      </c>
    </row>
    <row r="150" spans="1:65" s="2" customFormat="1" ht="24.2" customHeight="1">
      <c r="A150" s="29"/>
      <c r="B150" s="150"/>
      <c r="C150" s="151" t="s">
        <v>276</v>
      </c>
      <c r="D150" s="151" t="s">
        <v>142</v>
      </c>
      <c r="E150" s="152" t="s">
        <v>2056</v>
      </c>
      <c r="F150" s="153" t="s">
        <v>2057</v>
      </c>
      <c r="G150" s="154" t="s">
        <v>483</v>
      </c>
      <c r="H150" s="155">
        <v>2</v>
      </c>
      <c r="I150" s="156"/>
      <c r="J150" s="157">
        <f t="shared" si="10"/>
        <v>0</v>
      </c>
      <c r="K150" s="158"/>
      <c r="L150" s="30"/>
      <c r="M150" s="159" t="s">
        <v>1</v>
      </c>
      <c r="N150" s="160" t="s">
        <v>37</v>
      </c>
      <c r="O150" s="58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205</v>
      </c>
      <c r="AT150" s="163" t="s">
        <v>142</v>
      </c>
      <c r="AU150" s="163" t="s">
        <v>71</v>
      </c>
      <c r="AY150" s="14" t="s">
        <v>141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4" t="s">
        <v>84</v>
      </c>
      <c r="BK150" s="164">
        <f t="shared" si="19"/>
        <v>0</v>
      </c>
      <c r="BL150" s="14" t="s">
        <v>205</v>
      </c>
      <c r="BM150" s="163" t="s">
        <v>2520</v>
      </c>
    </row>
    <row r="151" spans="1:65" s="2" customFormat="1" ht="21.75" customHeight="1">
      <c r="A151" s="29"/>
      <c r="B151" s="150"/>
      <c r="C151" s="151" t="s">
        <v>280</v>
      </c>
      <c r="D151" s="151" t="s">
        <v>142</v>
      </c>
      <c r="E151" s="152" t="s">
        <v>2062</v>
      </c>
      <c r="F151" s="153" t="s">
        <v>2063</v>
      </c>
      <c r="G151" s="154" t="s">
        <v>483</v>
      </c>
      <c r="H151" s="155">
        <v>12</v>
      </c>
      <c r="I151" s="156"/>
      <c r="J151" s="157">
        <f t="shared" si="10"/>
        <v>0</v>
      </c>
      <c r="K151" s="158"/>
      <c r="L151" s="30"/>
      <c r="M151" s="159" t="s">
        <v>1</v>
      </c>
      <c r="N151" s="160" t="s">
        <v>37</v>
      </c>
      <c r="O151" s="58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205</v>
      </c>
      <c r="AT151" s="163" t="s">
        <v>142</v>
      </c>
      <c r="AU151" s="163" t="s">
        <v>71</v>
      </c>
      <c r="AY151" s="14" t="s">
        <v>141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4" t="s">
        <v>84</v>
      </c>
      <c r="BK151" s="164">
        <f t="shared" si="19"/>
        <v>0</v>
      </c>
      <c r="BL151" s="14" t="s">
        <v>205</v>
      </c>
      <c r="BM151" s="163" t="s">
        <v>2521</v>
      </c>
    </row>
    <row r="152" spans="1:65" s="2" customFormat="1" ht="24.2" customHeight="1">
      <c r="A152" s="29"/>
      <c r="B152" s="150"/>
      <c r="C152" s="151" t="s">
        <v>284</v>
      </c>
      <c r="D152" s="151" t="s">
        <v>142</v>
      </c>
      <c r="E152" s="152" t="s">
        <v>261</v>
      </c>
      <c r="F152" s="153" t="s">
        <v>262</v>
      </c>
      <c r="G152" s="154" t="s">
        <v>157</v>
      </c>
      <c r="H152" s="155">
        <v>72</v>
      </c>
      <c r="I152" s="156"/>
      <c r="J152" s="157">
        <f t="shared" si="10"/>
        <v>0</v>
      </c>
      <c r="K152" s="158"/>
      <c r="L152" s="30"/>
      <c r="M152" s="159" t="s">
        <v>1</v>
      </c>
      <c r="N152" s="160" t="s">
        <v>37</v>
      </c>
      <c r="O152" s="58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146</v>
      </c>
      <c r="AT152" s="163" t="s">
        <v>142</v>
      </c>
      <c r="AU152" s="163" t="s">
        <v>71</v>
      </c>
      <c r="AY152" s="14" t="s">
        <v>141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4" t="s">
        <v>84</v>
      </c>
      <c r="BK152" s="164">
        <f t="shared" si="19"/>
        <v>0</v>
      </c>
      <c r="BL152" s="14" t="s">
        <v>146</v>
      </c>
      <c r="BM152" s="163" t="s">
        <v>2522</v>
      </c>
    </row>
    <row r="153" spans="1:65" s="2" customFormat="1" ht="16.5" customHeight="1">
      <c r="A153" s="29"/>
      <c r="B153" s="150"/>
      <c r="C153" s="151" t="s">
        <v>289</v>
      </c>
      <c r="D153" s="151" t="s">
        <v>142</v>
      </c>
      <c r="E153" s="152" t="s">
        <v>1061</v>
      </c>
      <c r="F153" s="153" t="s">
        <v>1062</v>
      </c>
      <c r="G153" s="154" t="s">
        <v>157</v>
      </c>
      <c r="H153" s="155">
        <v>130</v>
      </c>
      <c r="I153" s="156"/>
      <c r="J153" s="157">
        <f t="shared" si="10"/>
        <v>0</v>
      </c>
      <c r="K153" s="158"/>
      <c r="L153" s="30"/>
      <c r="M153" s="159" t="s">
        <v>1</v>
      </c>
      <c r="N153" s="160" t="s">
        <v>37</v>
      </c>
      <c r="O153" s="58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205</v>
      </c>
      <c r="AT153" s="163" t="s">
        <v>142</v>
      </c>
      <c r="AU153" s="163" t="s">
        <v>71</v>
      </c>
      <c r="AY153" s="14" t="s">
        <v>141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4" t="s">
        <v>84</v>
      </c>
      <c r="BK153" s="164">
        <f t="shared" si="19"/>
        <v>0</v>
      </c>
      <c r="BL153" s="14" t="s">
        <v>205</v>
      </c>
      <c r="BM153" s="163" t="s">
        <v>2523</v>
      </c>
    </row>
    <row r="154" spans="1:65" s="2" customFormat="1" ht="16.5" customHeight="1">
      <c r="A154" s="29"/>
      <c r="B154" s="150"/>
      <c r="C154" s="151" t="s">
        <v>294</v>
      </c>
      <c r="D154" s="151" t="s">
        <v>142</v>
      </c>
      <c r="E154" s="152" t="s">
        <v>1069</v>
      </c>
      <c r="F154" s="153" t="s">
        <v>1070</v>
      </c>
      <c r="G154" s="154" t="s">
        <v>157</v>
      </c>
      <c r="H154" s="155">
        <v>72</v>
      </c>
      <c r="I154" s="156"/>
      <c r="J154" s="157">
        <f t="shared" si="10"/>
        <v>0</v>
      </c>
      <c r="K154" s="158"/>
      <c r="L154" s="30"/>
      <c r="M154" s="159" t="s">
        <v>1</v>
      </c>
      <c r="N154" s="160" t="s">
        <v>37</v>
      </c>
      <c r="O154" s="58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205</v>
      </c>
      <c r="AT154" s="163" t="s">
        <v>142</v>
      </c>
      <c r="AU154" s="163" t="s">
        <v>71</v>
      </c>
      <c r="AY154" s="14" t="s">
        <v>141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4" t="s">
        <v>84</v>
      </c>
      <c r="BK154" s="164">
        <f t="shared" si="19"/>
        <v>0</v>
      </c>
      <c r="BL154" s="14" t="s">
        <v>205</v>
      </c>
      <c r="BM154" s="163" t="s">
        <v>2524</v>
      </c>
    </row>
    <row r="155" spans="1:65" s="2" customFormat="1" ht="16.5" customHeight="1">
      <c r="A155" s="29"/>
      <c r="B155" s="150"/>
      <c r="C155" s="151" t="s">
        <v>300</v>
      </c>
      <c r="D155" s="151" t="s">
        <v>142</v>
      </c>
      <c r="E155" s="152" t="s">
        <v>1085</v>
      </c>
      <c r="F155" s="153" t="s">
        <v>1086</v>
      </c>
      <c r="G155" s="154" t="s">
        <v>157</v>
      </c>
      <c r="H155" s="155">
        <v>2</v>
      </c>
      <c r="I155" s="156"/>
      <c r="J155" s="157">
        <f t="shared" si="10"/>
        <v>0</v>
      </c>
      <c r="K155" s="158"/>
      <c r="L155" s="30"/>
      <c r="M155" s="159" t="s">
        <v>1</v>
      </c>
      <c r="N155" s="160" t="s">
        <v>37</v>
      </c>
      <c r="O155" s="58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205</v>
      </c>
      <c r="AT155" s="163" t="s">
        <v>142</v>
      </c>
      <c r="AU155" s="163" t="s">
        <v>71</v>
      </c>
      <c r="AY155" s="14" t="s">
        <v>141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4" t="s">
        <v>84</v>
      </c>
      <c r="BK155" s="164">
        <f t="shared" si="19"/>
        <v>0</v>
      </c>
      <c r="BL155" s="14" t="s">
        <v>205</v>
      </c>
      <c r="BM155" s="163" t="s">
        <v>2525</v>
      </c>
    </row>
    <row r="156" spans="1:65" s="2" customFormat="1" ht="16.5" customHeight="1">
      <c r="A156" s="29"/>
      <c r="B156" s="150"/>
      <c r="C156" s="167" t="s">
        <v>305</v>
      </c>
      <c r="D156" s="167" t="s">
        <v>301</v>
      </c>
      <c r="E156" s="168" t="s">
        <v>1093</v>
      </c>
      <c r="F156" s="169" t="s">
        <v>1094</v>
      </c>
      <c r="G156" s="170" t="s">
        <v>157</v>
      </c>
      <c r="H156" s="171">
        <v>10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37</v>
      </c>
      <c r="O156" s="58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268</v>
      </c>
      <c r="AT156" s="163" t="s">
        <v>301</v>
      </c>
      <c r="AU156" s="163" t="s">
        <v>71</v>
      </c>
      <c r="AY156" s="14" t="s">
        <v>141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4" t="s">
        <v>84</v>
      </c>
      <c r="BK156" s="164">
        <f t="shared" si="19"/>
        <v>0</v>
      </c>
      <c r="BL156" s="14" t="s">
        <v>205</v>
      </c>
      <c r="BM156" s="163" t="s">
        <v>2526</v>
      </c>
    </row>
    <row r="157" spans="1:65" s="2" customFormat="1" ht="21.75" customHeight="1">
      <c r="A157" s="29"/>
      <c r="B157" s="150"/>
      <c r="C157" s="167" t="s">
        <v>309</v>
      </c>
      <c r="D157" s="167" t="s">
        <v>301</v>
      </c>
      <c r="E157" s="168" t="s">
        <v>1105</v>
      </c>
      <c r="F157" s="169" t="s">
        <v>1106</v>
      </c>
      <c r="G157" s="170" t="s">
        <v>157</v>
      </c>
      <c r="H157" s="171">
        <v>12</v>
      </c>
      <c r="I157" s="172"/>
      <c r="J157" s="173">
        <f t="shared" si="10"/>
        <v>0</v>
      </c>
      <c r="K157" s="174"/>
      <c r="L157" s="175"/>
      <c r="M157" s="176" t="s">
        <v>1</v>
      </c>
      <c r="N157" s="177" t="s">
        <v>37</v>
      </c>
      <c r="O157" s="58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268</v>
      </c>
      <c r="AT157" s="163" t="s">
        <v>301</v>
      </c>
      <c r="AU157" s="163" t="s">
        <v>71</v>
      </c>
      <c r="AY157" s="14" t="s">
        <v>141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4" t="s">
        <v>84</v>
      </c>
      <c r="BK157" s="164">
        <f t="shared" si="19"/>
        <v>0</v>
      </c>
      <c r="BL157" s="14" t="s">
        <v>205</v>
      </c>
      <c r="BM157" s="163" t="s">
        <v>2527</v>
      </c>
    </row>
    <row r="158" spans="1:65" s="2" customFormat="1" ht="16.5" customHeight="1">
      <c r="A158" s="29"/>
      <c r="B158" s="150"/>
      <c r="C158" s="167" t="s">
        <v>313</v>
      </c>
      <c r="D158" s="167" t="s">
        <v>301</v>
      </c>
      <c r="E158" s="168" t="s">
        <v>944</v>
      </c>
      <c r="F158" s="169" t="s">
        <v>945</v>
      </c>
      <c r="G158" s="170" t="s">
        <v>157</v>
      </c>
      <c r="H158" s="171">
        <v>2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37</v>
      </c>
      <c r="O158" s="58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268</v>
      </c>
      <c r="AT158" s="163" t="s">
        <v>301</v>
      </c>
      <c r="AU158" s="163" t="s">
        <v>71</v>
      </c>
      <c r="AY158" s="14" t="s">
        <v>141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4" t="s">
        <v>84</v>
      </c>
      <c r="BK158" s="164">
        <f t="shared" si="19"/>
        <v>0</v>
      </c>
      <c r="BL158" s="14" t="s">
        <v>205</v>
      </c>
      <c r="BM158" s="163" t="s">
        <v>2528</v>
      </c>
    </row>
    <row r="159" spans="1:65" s="2" customFormat="1" ht="21.75" customHeight="1">
      <c r="A159" s="29"/>
      <c r="B159" s="150"/>
      <c r="C159" s="167" t="s">
        <v>317</v>
      </c>
      <c r="D159" s="167" t="s">
        <v>301</v>
      </c>
      <c r="E159" s="168" t="s">
        <v>2078</v>
      </c>
      <c r="F159" s="169" t="s">
        <v>2079</v>
      </c>
      <c r="G159" s="170" t="s">
        <v>157</v>
      </c>
      <c r="H159" s="171">
        <v>36</v>
      </c>
      <c r="I159" s="172"/>
      <c r="J159" s="173">
        <f t="shared" si="10"/>
        <v>0</v>
      </c>
      <c r="K159" s="174"/>
      <c r="L159" s="175"/>
      <c r="M159" s="176" t="s">
        <v>1</v>
      </c>
      <c r="N159" s="177" t="s">
        <v>37</v>
      </c>
      <c r="O159" s="58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268</v>
      </c>
      <c r="AT159" s="163" t="s">
        <v>301</v>
      </c>
      <c r="AU159" s="163" t="s">
        <v>71</v>
      </c>
      <c r="AY159" s="14" t="s">
        <v>141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4" t="s">
        <v>84</v>
      </c>
      <c r="BK159" s="164">
        <f t="shared" si="19"/>
        <v>0</v>
      </c>
      <c r="BL159" s="14" t="s">
        <v>205</v>
      </c>
      <c r="BM159" s="163" t="s">
        <v>2529</v>
      </c>
    </row>
    <row r="160" spans="1:65" s="2" customFormat="1" ht="24.2" customHeight="1">
      <c r="A160" s="29"/>
      <c r="B160" s="150"/>
      <c r="C160" s="167" t="s">
        <v>321</v>
      </c>
      <c r="D160" s="167" t="s">
        <v>301</v>
      </c>
      <c r="E160" s="168" t="s">
        <v>2084</v>
      </c>
      <c r="F160" s="169" t="s">
        <v>2085</v>
      </c>
      <c r="G160" s="170" t="s">
        <v>157</v>
      </c>
      <c r="H160" s="171">
        <v>36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37</v>
      </c>
      <c r="O160" s="58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268</v>
      </c>
      <c r="AT160" s="163" t="s">
        <v>301</v>
      </c>
      <c r="AU160" s="163" t="s">
        <v>71</v>
      </c>
      <c r="AY160" s="14" t="s">
        <v>141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4" t="s">
        <v>84</v>
      </c>
      <c r="BK160" s="164">
        <f t="shared" si="19"/>
        <v>0</v>
      </c>
      <c r="BL160" s="14" t="s">
        <v>205</v>
      </c>
      <c r="BM160" s="163" t="s">
        <v>2530</v>
      </c>
    </row>
    <row r="161" spans="1:65" s="2" customFormat="1" ht="21.75" customHeight="1">
      <c r="A161" s="29"/>
      <c r="B161" s="150"/>
      <c r="C161" s="167" t="s">
        <v>325</v>
      </c>
      <c r="D161" s="167" t="s">
        <v>301</v>
      </c>
      <c r="E161" s="168" t="s">
        <v>2087</v>
      </c>
      <c r="F161" s="169" t="s">
        <v>2088</v>
      </c>
      <c r="G161" s="170" t="s">
        <v>157</v>
      </c>
      <c r="H161" s="171">
        <v>36</v>
      </c>
      <c r="I161" s="172"/>
      <c r="J161" s="173">
        <f t="shared" si="10"/>
        <v>0</v>
      </c>
      <c r="K161" s="174"/>
      <c r="L161" s="175"/>
      <c r="M161" s="176" t="s">
        <v>1</v>
      </c>
      <c r="N161" s="177" t="s">
        <v>37</v>
      </c>
      <c r="O161" s="58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268</v>
      </c>
      <c r="AT161" s="163" t="s">
        <v>301</v>
      </c>
      <c r="AU161" s="163" t="s">
        <v>71</v>
      </c>
      <c r="AY161" s="14" t="s">
        <v>141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4" t="s">
        <v>84</v>
      </c>
      <c r="BK161" s="164">
        <f t="shared" si="19"/>
        <v>0</v>
      </c>
      <c r="BL161" s="14" t="s">
        <v>205</v>
      </c>
      <c r="BM161" s="163" t="s">
        <v>2531</v>
      </c>
    </row>
    <row r="162" spans="1:65" s="2" customFormat="1" ht="24.2" customHeight="1">
      <c r="A162" s="29"/>
      <c r="B162" s="150"/>
      <c r="C162" s="151" t="s">
        <v>329</v>
      </c>
      <c r="D162" s="151" t="s">
        <v>142</v>
      </c>
      <c r="E162" s="152" t="s">
        <v>1125</v>
      </c>
      <c r="F162" s="153" t="s">
        <v>1126</v>
      </c>
      <c r="G162" s="154" t="s">
        <v>157</v>
      </c>
      <c r="H162" s="155">
        <v>4</v>
      </c>
      <c r="I162" s="156"/>
      <c r="J162" s="157">
        <f t="shared" si="10"/>
        <v>0</v>
      </c>
      <c r="K162" s="158"/>
      <c r="L162" s="30"/>
      <c r="M162" s="159" t="s">
        <v>1</v>
      </c>
      <c r="N162" s="160" t="s">
        <v>37</v>
      </c>
      <c r="O162" s="58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205</v>
      </c>
      <c r="AT162" s="163" t="s">
        <v>142</v>
      </c>
      <c r="AU162" s="163" t="s">
        <v>71</v>
      </c>
      <c r="AY162" s="14" t="s">
        <v>141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4" t="s">
        <v>84</v>
      </c>
      <c r="BK162" s="164">
        <f t="shared" si="19"/>
        <v>0</v>
      </c>
      <c r="BL162" s="14" t="s">
        <v>205</v>
      </c>
      <c r="BM162" s="163" t="s">
        <v>2532</v>
      </c>
    </row>
    <row r="163" spans="1:65" s="2" customFormat="1" ht="24.2" customHeight="1">
      <c r="A163" s="29"/>
      <c r="B163" s="150"/>
      <c r="C163" s="151" t="s">
        <v>334</v>
      </c>
      <c r="D163" s="151" t="s">
        <v>142</v>
      </c>
      <c r="E163" s="152" t="s">
        <v>281</v>
      </c>
      <c r="F163" s="153" t="s">
        <v>282</v>
      </c>
      <c r="G163" s="154" t="s">
        <v>187</v>
      </c>
      <c r="H163" s="155">
        <v>7.1999999999999995E-2</v>
      </c>
      <c r="I163" s="156"/>
      <c r="J163" s="157">
        <f t="shared" si="10"/>
        <v>0</v>
      </c>
      <c r="K163" s="158"/>
      <c r="L163" s="30"/>
      <c r="M163" s="159" t="s">
        <v>1</v>
      </c>
      <c r="N163" s="160" t="s">
        <v>37</v>
      </c>
      <c r="O163" s="58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146</v>
      </c>
      <c r="AT163" s="163" t="s">
        <v>142</v>
      </c>
      <c r="AU163" s="163" t="s">
        <v>71</v>
      </c>
      <c r="AY163" s="14" t="s">
        <v>141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4" t="s">
        <v>84</v>
      </c>
      <c r="BK163" s="164">
        <f t="shared" si="19"/>
        <v>0</v>
      </c>
      <c r="BL163" s="14" t="s">
        <v>146</v>
      </c>
      <c r="BM163" s="163" t="s">
        <v>2533</v>
      </c>
    </row>
    <row r="164" spans="1:65" s="2" customFormat="1" ht="24.2" customHeight="1">
      <c r="A164" s="29"/>
      <c r="B164" s="150"/>
      <c r="C164" s="151" t="s">
        <v>338</v>
      </c>
      <c r="D164" s="151" t="s">
        <v>142</v>
      </c>
      <c r="E164" s="152" t="s">
        <v>1960</v>
      </c>
      <c r="F164" s="153" t="s">
        <v>282</v>
      </c>
      <c r="G164" s="154" t="s">
        <v>292</v>
      </c>
      <c r="H164" s="155">
        <v>69.3</v>
      </c>
      <c r="I164" s="156"/>
      <c r="J164" s="157">
        <f t="shared" si="10"/>
        <v>0</v>
      </c>
      <c r="K164" s="158"/>
      <c r="L164" s="30"/>
      <c r="M164" s="159" t="s">
        <v>1</v>
      </c>
      <c r="N164" s="160" t="s">
        <v>37</v>
      </c>
      <c r="O164" s="58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146</v>
      </c>
      <c r="AT164" s="163" t="s">
        <v>142</v>
      </c>
      <c r="AU164" s="163" t="s">
        <v>71</v>
      </c>
      <c r="AY164" s="14" t="s">
        <v>141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4" t="s">
        <v>84</v>
      </c>
      <c r="BK164" s="164">
        <f t="shared" si="19"/>
        <v>0</v>
      </c>
      <c r="BL164" s="14" t="s">
        <v>146</v>
      </c>
      <c r="BM164" s="163" t="s">
        <v>2534</v>
      </c>
    </row>
    <row r="165" spans="1:65" s="2" customFormat="1" ht="21.75" customHeight="1">
      <c r="A165" s="29"/>
      <c r="B165" s="150"/>
      <c r="C165" s="151" t="s">
        <v>342</v>
      </c>
      <c r="D165" s="151" t="s">
        <v>142</v>
      </c>
      <c r="E165" s="152" t="s">
        <v>1962</v>
      </c>
      <c r="F165" s="153" t="s">
        <v>1963</v>
      </c>
      <c r="G165" s="154" t="s">
        <v>145</v>
      </c>
      <c r="H165" s="155">
        <v>50.4</v>
      </c>
      <c r="I165" s="156"/>
      <c r="J165" s="157">
        <f t="shared" si="10"/>
        <v>0</v>
      </c>
      <c r="K165" s="158"/>
      <c r="L165" s="30"/>
      <c r="M165" s="159" t="s">
        <v>1</v>
      </c>
      <c r="N165" s="160" t="s">
        <v>37</v>
      </c>
      <c r="O165" s="58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146</v>
      </c>
      <c r="AT165" s="163" t="s">
        <v>142</v>
      </c>
      <c r="AU165" s="163" t="s">
        <v>71</v>
      </c>
      <c r="AY165" s="14" t="s">
        <v>141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4" t="s">
        <v>84</v>
      </c>
      <c r="BK165" s="164">
        <f t="shared" si="19"/>
        <v>0</v>
      </c>
      <c r="BL165" s="14" t="s">
        <v>146</v>
      </c>
      <c r="BM165" s="163" t="s">
        <v>2535</v>
      </c>
    </row>
    <row r="166" spans="1:65" s="2" customFormat="1" ht="24.2" customHeight="1">
      <c r="A166" s="29"/>
      <c r="B166" s="150"/>
      <c r="C166" s="151" t="s">
        <v>346</v>
      </c>
      <c r="D166" s="151" t="s">
        <v>142</v>
      </c>
      <c r="E166" s="152" t="s">
        <v>2536</v>
      </c>
      <c r="F166" s="153" t="s">
        <v>2537</v>
      </c>
      <c r="G166" s="154" t="s">
        <v>157</v>
      </c>
      <c r="H166" s="155">
        <v>1</v>
      </c>
      <c r="I166" s="156"/>
      <c r="J166" s="157">
        <f t="shared" si="10"/>
        <v>0</v>
      </c>
      <c r="K166" s="158"/>
      <c r="L166" s="30"/>
      <c r="M166" s="159" t="s">
        <v>1</v>
      </c>
      <c r="N166" s="160" t="s">
        <v>37</v>
      </c>
      <c r="O166" s="58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205</v>
      </c>
      <c r="AT166" s="163" t="s">
        <v>142</v>
      </c>
      <c r="AU166" s="163" t="s">
        <v>71</v>
      </c>
      <c r="AY166" s="14" t="s">
        <v>141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4" t="s">
        <v>84</v>
      </c>
      <c r="BK166" s="164">
        <f t="shared" si="19"/>
        <v>0</v>
      </c>
      <c r="BL166" s="14" t="s">
        <v>205</v>
      </c>
      <c r="BM166" s="163" t="s">
        <v>2538</v>
      </c>
    </row>
    <row r="167" spans="1:65" s="2" customFormat="1" ht="24.2" customHeight="1">
      <c r="A167" s="29"/>
      <c r="B167" s="150"/>
      <c r="C167" s="151" t="s">
        <v>350</v>
      </c>
      <c r="D167" s="151" t="s">
        <v>142</v>
      </c>
      <c r="E167" s="152" t="s">
        <v>2097</v>
      </c>
      <c r="F167" s="153" t="s">
        <v>2098</v>
      </c>
      <c r="G167" s="154" t="s">
        <v>157</v>
      </c>
      <c r="H167" s="155">
        <v>13</v>
      </c>
      <c r="I167" s="156"/>
      <c r="J167" s="157">
        <f t="shared" si="10"/>
        <v>0</v>
      </c>
      <c r="K167" s="158"/>
      <c r="L167" s="30"/>
      <c r="M167" s="159" t="s">
        <v>1</v>
      </c>
      <c r="N167" s="160" t="s">
        <v>37</v>
      </c>
      <c r="O167" s="58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205</v>
      </c>
      <c r="AT167" s="163" t="s">
        <v>142</v>
      </c>
      <c r="AU167" s="163" t="s">
        <v>71</v>
      </c>
      <c r="AY167" s="14" t="s">
        <v>141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4" t="s">
        <v>84</v>
      </c>
      <c r="BK167" s="164">
        <f t="shared" si="19"/>
        <v>0</v>
      </c>
      <c r="BL167" s="14" t="s">
        <v>205</v>
      </c>
      <c r="BM167" s="163" t="s">
        <v>2539</v>
      </c>
    </row>
    <row r="168" spans="1:65" s="2" customFormat="1" ht="24.2" customHeight="1">
      <c r="A168" s="29"/>
      <c r="B168" s="150"/>
      <c r="C168" s="151" t="s">
        <v>354</v>
      </c>
      <c r="D168" s="151" t="s">
        <v>142</v>
      </c>
      <c r="E168" s="152" t="s">
        <v>2100</v>
      </c>
      <c r="F168" s="153" t="s">
        <v>2101</v>
      </c>
      <c r="G168" s="154" t="s">
        <v>157</v>
      </c>
      <c r="H168" s="155">
        <v>1</v>
      </c>
      <c r="I168" s="156"/>
      <c r="J168" s="157">
        <f t="shared" si="10"/>
        <v>0</v>
      </c>
      <c r="K168" s="158"/>
      <c r="L168" s="30"/>
      <c r="M168" s="159" t="s">
        <v>1</v>
      </c>
      <c r="N168" s="160" t="s">
        <v>37</v>
      </c>
      <c r="O168" s="58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205</v>
      </c>
      <c r="AT168" s="163" t="s">
        <v>142</v>
      </c>
      <c r="AU168" s="163" t="s">
        <v>71</v>
      </c>
      <c r="AY168" s="14" t="s">
        <v>141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4" t="s">
        <v>84</v>
      </c>
      <c r="BK168" s="164">
        <f t="shared" si="19"/>
        <v>0</v>
      </c>
      <c r="BL168" s="14" t="s">
        <v>205</v>
      </c>
      <c r="BM168" s="163" t="s">
        <v>2540</v>
      </c>
    </row>
    <row r="169" spans="1:65" s="2" customFormat="1" ht="24.2" customHeight="1">
      <c r="A169" s="29"/>
      <c r="B169" s="150"/>
      <c r="C169" s="151" t="s">
        <v>358</v>
      </c>
      <c r="D169" s="151" t="s">
        <v>142</v>
      </c>
      <c r="E169" s="152" t="s">
        <v>2541</v>
      </c>
      <c r="F169" s="153" t="s">
        <v>2542</v>
      </c>
      <c r="G169" s="154" t="s">
        <v>157</v>
      </c>
      <c r="H169" s="155">
        <v>1</v>
      </c>
      <c r="I169" s="156"/>
      <c r="J169" s="157">
        <f t="shared" si="10"/>
        <v>0</v>
      </c>
      <c r="K169" s="158"/>
      <c r="L169" s="30"/>
      <c r="M169" s="159" t="s">
        <v>1</v>
      </c>
      <c r="N169" s="160" t="s">
        <v>37</v>
      </c>
      <c r="O169" s="58"/>
      <c r="P169" s="161">
        <f t="shared" si="11"/>
        <v>0</v>
      </c>
      <c r="Q169" s="161">
        <v>0</v>
      </c>
      <c r="R169" s="161">
        <f t="shared" si="12"/>
        <v>0</v>
      </c>
      <c r="S169" s="161">
        <v>0</v>
      </c>
      <c r="T169" s="162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205</v>
      </c>
      <c r="AT169" s="163" t="s">
        <v>142</v>
      </c>
      <c r="AU169" s="163" t="s">
        <v>71</v>
      </c>
      <c r="AY169" s="14" t="s">
        <v>141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4" t="s">
        <v>84</v>
      </c>
      <c r="BK169" s="164">
        <f t="shared" si="19"/>
        <v>0</v>
      </c>
      <c r="BL169" s="14" t="s">
        <v>205</v>
      </c>
      <c r="BM169" s="163" t="s">
        <v>2543</v>
      </c>
    </row>
    <row r="170" spans="1:65" s="2" customFormat="1" ht="24.2" customHeight="1">
      <c r="A170" s="29"/>
      <c r="B170" s="150"/>
      <c r="C170" s="151" t="s">
        <v>362</v>
      </c>
      <c r="D170" s="151" t="s">
        <v>142</v>
      </c>
      <c r="E170" s="152" t="s">
        <v>2103</v>
      </c>
      <c r="F170" s="153" t="s">
        <v>2104</v>
      </c>
      <c r="G170" s="154" t="s">
        <v>157</v>
      </c>
      <c r="H170" s="155">
        <v>5</v>
      </c>
      <c r="I170" s="156"/>
      <c r="J170" s="157">
        <f t="shared" si="10"/>
        <v>0</v>
      </c>
      <c r="K170" s="158"/>
      <c r="L170" s="30"/>
      <c r="M170" s="159" t="s">
        <v>1</v>
      </c>
      <c r="N170" s="160" t="s">
        <v>37</v>
      </c>
      <c r="O170" s="58"/>
      <c r="P170" s="161">
        <f t="shared" si="11"/>
        <v>0</v>
      </c>
      <c r="Q170" s="161">
        <v>0</v>
      </c>
      <c r="R170" s="161">
        <f t="shared" si="12"/>
        <v>0</v>
      </c>
      <c r="S170" s="161">
        <v>0</v>
      </c>
      <c r="T170" s="162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205</v>
      </c>
      <c r="AT170" s="163" t="s">
        <v>142</v>
      </c>
      <c r="AU170" s="163" t="s">
        <v>71</v>
      </c>
      <c r="AY170" s="14" t="s">
        <v>141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4" t="s">
        <v>84</v>
      </c>
      <c r="BK170" s="164">
        <f t="shared" si="19"/>
        <v>0</v>
      </c>
      <c r="BL170" s="14" t="s">
        <v>205</v>
      </c>
      <c r="BM170" s="163" t="s">
        <v>2544</v>
      </c>
    </row>
    <row r="171" spans="1:65" s="2" customFormat="1" ht="24.2" customHeight="1">
      <c r="A171" s="29"/>
      <c r="B171" s="150"/>
      <c r="C171" s="151" t="s">
        <v>366</v>
      </c>
      <c r="D171" s="151" t="s">
        <v>142</v>
      </c>
      <c r="E171" s="152" t="s">
        <v>2106</v>
      </c>
      <c r="F171" s="153" t="s">
        <v>2107</v>
      </c>
      <c r="G171" s="154" t="s">
        <v>157</v>
      </c>
      <c r="H171" s="155">
        <v>8</v>
      </c>
      <c r="I171" s="156"/>
      <c r="J171" s="157">
        <f t="shared" si="10"/>
        <v>0</v>
      </c>
      <c r="K171" s="158"/>
      <c r="L171" s="30"/>
      <c r="M171" s="159" t="s">
        <v>1</v>
      </c>
      <c r="N171" s="160" t="s">
        <v>37</v>
      </c>
      <c r="O171" s="58"/>
      <c r="P171" s="161">
        <f t="shared" si="11"/>
        <v>0</v>
      </c>
      <c r="Q171" s="161">
        <v>0</v>
      </c>
      <c r="R171" s="161">
        <f t="shared" si="12"/>
        <v>0</v>
      </c>
      <c r="S171" s="161">
        <v>0</v>
      </c>
      <c r="T171" s="162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205</v>
      </c>
      <c r="AT171" s="163" t="s">
        <v>142</v>
      </c>
      <c r="AU171" s="163" t="s">
        <v>71</v>
      </c>
      <c r="AY171" s="14" t="s">
        <v>141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4" t="s">
        <v>84</v>
      </c>
      <c r="BK171" s="164">
        <f t="shared" si="19"/>
        <v>0</v>
      </c>
      <c r="BL171" s="14" t="s">
        <v>205</v>
      </c>
      <c r="BM171" s="163" t="s">
        <v>2545</v>
      </c>
    </row>
    <row r="172" spans="1:65" s="2" customFormat="1" ht="24.2" customHeight="1">
      <c r="A172" s="29"/>
      <c r="B172" s="150"/>
      <c r="C172" s="151" t="s">
        <v>372</v>
      </c>
      <c r="D172" s="151" t="s">
        <v>142</v>
      </c>
      <c r="E172" s="152" t="s">
        <v>2546</v>
      </c>
      <c r="F172" s="153" t="s">
        <v>2547</v>
      </c>
      <c r="G172" s="154" t="s">
        <v>157</v>
      </c>
      <c r="H172" s="155">
        <v>1</v>
      </c>
      <c r="I172" s="156"/>
      <c r="J172" s="157">
        <f t="shared" si="10"/>
        <v>0</v>
      </c>
      <c r="K172" s="158"/>
      <c r="L172" s="30"/>
      <c r="M172" s="159" t="s">
        <v>1</v>
      </c>
      <c r="N172" s="160" t="s">
        <v>37</v>
      </c>
      <c r="O172" s="58"/>
      <c r="P172" s="161">
        <f t="shared" si="11"/>
        <v>0</v>
      </c>
      <c r="Q172" s="161">
        <v>0</v>
      </c>
      <c r="R172" s="161">
        <f t="shared" si="12"/>
        <v>0</v>
      </c>
      <c r="S172" s="161">
        <v>0</v>
      </c>
      <c r="T172" s="162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205</v>
      </c>
      <c r="AT172" s="163" t="s">
        <v>142</v>
      </c>
      <c r="AU172" s="163" t="s">
        <v>71</v>
      </c>
      <c r="AY172" s="14" t="s">
        <v>141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4" t="s">
        <v>84</v>
      </c>
      <c r="BK172" s="164">
        <f t="shared" si="19"/>
        <v>0</v>
      </c>
      <c r="BL172" s="14" t="s">
        <v>205</v>
      </c>
      <c r="BM172" s="163" t="s">
        <v>2548</v>
      </c>
    </row>
    <row r="173" spans="1:65" s="2" customFormat="1" ht="16.5" customHeight="1">
      <c r="A173" s="29"/>
      <c r="B173" s="150"/>
      <c r="C173" s="167" t="s">
        <v>377</v>
      </c>
      <c r="D173" s="167" t="s">
        <v>301</v>
      </c>
      <c r="E173" s="168" t="s">
        <v>2549</v>
      </c>
      <c r="F173" s="169" t="s">
        <v>2550</v>
      </c>
      <c r="G173" s="170" t="s">
        <v>157</v>
      </c>
      <c r="H173" s="171">
        <v>1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37</v>
      </c>
      <c r="O173" s="58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268</v>
      </c>
      <c r="AT173" s="163" t="s">
        <v>301</v>
      </c>
      <c r="AU173" s="163" t="s">
        <v>71</v>
      </c>
      <c r="AY173" s="14" t="s">
        <v>141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4" t="s">
        <v>84</v>
      </c>
      <c r="BK173" s="164">
        <f t="shared" si="19"/>
        <v>0</v>
      </c>
      <c r="BL173" s="14" t="s">
        <v>205</v>
      </c>
      <c r="BM173" s="163" t="s">
        <v>2551</v>
      </c>
    </row>
    <row r="174" spans="1:65" s="2" customFormat="1" ht="16.5" customHeight="1">
      <c r="A174" s="29"/>
      <c r="B174" s="150"/>
      <c r="C174" s="167" t="s">
        <v>381</v>
      </c>
      <c r="D174" s="167" t="s">
        <v>301</v>
      </c>
      <c r="E174" s="168" t="s">
        <v>2552</v>
      </c>
      <c r="F174" s="169" t="s">
        <v>2553</v>
      </c>
      <c r="G174" s="170" t="s">
        <v>157</v>
      </c>
      <c r="H174" s="171">
        <v>2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37</v>
      </c>
      <c r="O174" s="58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268</v>
      </c>
      <c r="AT174" s="163" t="s">
        <v>301</v>
      </c>
      <c r="AU174" s="163" t="s">
        <v>71</v>
      </c>
      <c r="AY174" s="14" t="s">
        <v>141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4" t="s">
        <v>84</v>
      </c>
      <c r="BK174" s="164">
        <f t="shared" si="19"/>
        <v>0</v>
      </c>
      <c r="BL174" s="14" t="s">
        <v>205</v>
      </c>
      <c r="BM174" s="163" t="s">
        <v>2554</v>
      </c>
    </row>
    <row r="175" spans="1:65" s="2" customFormat="1" ht="16.5" customHeight="1">
      <c r="A175" s="29"/>
      <c r="B175" s="150"/>
      <c r="C175" s="167" t="s">
        <v>385</v>
      </c>
      <c r="D175" s="167" t="s">
        <v>301</v>
      </c>
      <c r="E175" s="168" t="s">
        <v>2555</v>
      </c>
      <c r="F175" s="169" t="s">
        <v>2556</v>
      </c>
      <c r="G175" s="170" t="s">
        <v>157</v>
      </c>
      <c r="H175" s="171">
        <v>5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37</v>
      </c>
      <c r="O175" s="58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268</v>
      </c>
      <c r="AT175" s="163" t="s">
        <v>301</v>
      </c>
      <c r="AU175" s="163" t="s">
        <v>71</v>
      </c>
      <c r="AY175" s="14" t="s">
        <v>141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4" t="s">
        <v>84</v>
      </c>
      <c r="BK175" s="164">
        <f t="shared" si="19"/>
        <v>0</v>
      </c>
      <c r="BL175" s="14" t="s">
        <v>205</v>
      </c>
      <c r="BM175" s="163" t="s">
        <v>2557</v>
      </c>
    </row>
    <row r="176" spans="1:65" s="2" customFormat="1" ht="16.5" customHeight="1">
      <c r="A176" s="29"/>
      <c r="B176" s="150"/>
      <c r="C176" s="167" t="s">
        <v>389</v>
      </c>
      <c r="D176" s="167" t="s">
        <v>301</v>
      </c>
      <c r="E176" s="168" t="s">
        <v>2130</v>
      </c>
      <c r="F176" s="169" t="s">
        <v>2131</v>
      </c>
      <c r="G176" s="170" t="s">
        <v>157</v>
      </c>
      <c r="H176" s="171">
        <v>3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37</v>
      </c>
      <c r="O176" s="58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268</v>
      </c>
      <c r="AT176" s="163" t="s">
        <v>301</v>
      </c>
      <c r="AU176" s="163" t="s">
        <v>71</v>
      </c>
      <c r="AY176" s="14" t="s">
        <v>141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4" t="s">
        <v>84</v>
      </c>
      <c r="BK176" s="164">
        <f t="shared" si="19"/>
        <v>0</v>
      </c>
      <c r="BL176" s="14" t="s">
        <v>205</v>
      </c>
      <c r="BM176" s="163" t="s">
        <v>2558</v>
      </c>
    </row>
    <row r="177" spans="1:65" s="2" customFormat="1" ht="16.5" customHeight="1">
      <c r="A177" s="29"/>
      <c r="B177" s="150"/>
      <c r="C177" s="167" t="s">
        <v>393</v>
      </c>
      <c r="D177" s="167" t="s">
        <v>301</v>
      </c>
      <c r="E177" s="168" t="s">
        <v>2133</v>
      </c>
      <c r="F177" s="169" t="s">
        <v>2134</v>
      </c>
      <c r="G177" s="170" t="s">
        <v>157</v>
      </c>
      <c r="H177" s="171">
        <v>2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37</v>
      </c>
      <c r="O177" s="58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268</v>
      </c>
      <c r="AT177" s="163" t="s">
        <v>301</v>
      </c>
      <c r="AU177" s="163" t="s">
        <v>71</v>
      </c>
      <c r="AY177" s="14" t="s">
        <v>141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4" t="s">
        <v>84</v>
      </c>
      <c r="BK177" s="164">
        <f t="shared" si="19"/>
        <v>0</v>
      </c>
      <c r="BL177" s="14" t="s">
        <v>205</v>
      </c>
      <c r="BM177" s="163" t="s">
        <v>2559</v>
      </c>
    </row>
    <row r="178" spans="1:65" s="2" customFormat="1" ht="16.5" customHeight="1">
      <c r="A178" s="29"/>
      <c r="B178" s="150"/>
      <c r="C178" s="167" t="s">
        <v>397</v>
      </c>
      <c r="D178" s="167" t="s">
        <v>301</v>
      </c>
      <c r="E178" s="168" t="s">
        <v>2136</v>
      </c>
      <c r="F178" s="169" t="s">
        <v>2137</v>
      </c>
      <c r="G178" s="170" t="s">
        <v>157</v>
      </c>
      <c r="H178" s="171">
        <v>1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37</v>
      </c>
      <c r="O178" s="58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268</v>
      </c>
      <c r="AT178" s="163" t="s">
        <v>301</v>
      </c>
      <c r="AU178" s="163" t="s">
        <v>71</v>
      </c>
      <c r="AY178" s="14" t="s">
        <v>141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4" t="s">
        <v>84</v>
      </c>
      <c r="BK178" s="164">
        <f t="shared" si="19"/>
        <v>0</v>
      </c>
      <c r="BL178" s="14" t="s">
        <v>205</v>
      </c>
      <c r="BM178" s="163" t="s">
        <v>2560</v>
      </c>
    </row>
    <row r="179" spans="1:65" s="2" customFormat="1" ht="16.5" customHeight="1">
      <c r="A179" s="29"/>
      <c r="B179" s="150"/>
      <c r="C179" s="167" t="s">
        <v>401</v>
      </c>
      <c r="D179" s="167" t="s">
        <v>301</v>
      </c>
      <c r="E179" s="168" t="s">
        <v>2561</v>
      </c>
      <c r="F179" s="169" t="s">
        <v>2562</v>
      </c>
      <c r="G179" s="170" t="s">
        <v>157</v>
      </c>
      <c r="H179" s="171">
        <v>1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37</v>
      </c>
      <c r="O179" s="58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268</v>
      </c>
      <c r="AT179" s="163" t="s">
        <v>301</v>
      </c>
      <c r="AU179" s="163" t="s">
        <v>71</v>
      </c>
      <c r="AY179" s="14" t="s">
        <v>141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4" t="s">
        <v>84</v>
      </c>
      <c r="BK179" s="164">
        <f t="shared" si="19"/>
        <v>0</v>
      </c>
      <c r="BL179" s="14" t="s">
        <v>205</v>
      </c>
      <c r="BM179" s="163" t="s">
        <v>2563</v>
      </c>
    </row>
    <row r="180" spans="1:65" s="2" customFormat="1" ht="24.2" customHeight="1">
      <c r="A180" s="29"/>
      <c r="B180" s="150"/>
      <c r="C180" s="167" t="s">
        <v>405</v>
      </c>
      <c r="D180" s="167" t="s">
        <v>301</v>
      </c>
      <c r="E180" s="168" t="s">
        <v>2154</v>
      </c>
      <c r="F180" s="169" t="s">
        <v>2155</v>
      </c>
      <c r="G180" s="170" t="s">
        <v>157</v>
      </c>
      <c r="H180" s="171">
        <v>15</v>
      </c>
      <c r="I180" s="172"/>
      <c r="J180" s="173">
        <f t="shared" si="10"/>
        <v>0</v>
      </c>
      <c r="K180" s="174"/>
      <c r="L180" s="175"/>
      <c r="M180" s="176" t="s">
        <v>1</v>
      </c>
      <c r="N180" s="177" t="s">
        <v>37</v>
      </c>
      <c r="O180" s="58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268</v>
      </c>
      <c r="AT180" s="163" t="s">
        <v>301</v>
      </c>
      <c r="AU180" s="163" t="s">
        <v>71</v>
      </c>
      <c r="AY180" s="14" t="s">
        <v>141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4" t="s">
        <v>84</v>
      </c>
      <c r="BK180" s="164">
        <f t="shared" si="19"/>
        <v>0</v>
      </c>
      <c r="BL180" s="14" t="s">
        <v>205</v>
      </c>
      <c r="BM180" s="163" t="s">
        <v>2564</v>
      </c>
    </row>
    <row r="181" spans="1:65" s="2" customFormat="1" ht="24.2" customHeight="1">
      <c r="A181" s="29"/>
      <c r="B181" s="150"/>
      <c r="C181" s="151" t="s">
        <v>409</v>
      </c>
      <c r="D181" s="151" t="s">
        <v>142</v>
      </c>
      <c r="E181" s="152" t="s">
        <v>2157</v>
      </c>
      <c r="F181" s="153" t="s">
        <v>2158</v>
      </c>
      <c r="G181" s="154" t="s">
        <v>145</v>
      </c>
      <c r="H181" s="155">
        <v>20.100000000000001</v>
      </c>
      <c r="I181" s="156"/>
      <c r="J181" s="157">
        <f t="shared" ref="J181:J212" si="20">ROUND(I181*H181,2)</f>
        <v>0</v>
      </c>
      <c r="K181" s="158"/>
      <c r="L181" s="30"/>
      <c r="M181" s="159" t="s">
        <v>1</v>
      </c>
      <c r="N181" s="160" t="s">
        <v>37</v>
      </c>
      <c r="O181" s="58"/>
      <c r="P181" s="161">
        <f t="shared" ref="P181:P212" si="21">O181*H181</f>
        <v>0</v>
      </c>
      <c r="Q181" s="161">
        <v>0</v>
      </c>
      <c r="R181" s="161">
        <f t="shared" ref="R181:R212" si="22">Q181*H181</f>
        <v>0</v>
      </c>
      <c r="S181" s="161">
        <v>0</v>
      </c>
      <c r="T181" s="162">
        <f t="shared" ref="T181:T212" si="23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205</v>
      </c>
      <c r="AT181" s="163" t="s">
        <v>142</v>
      </c>
      <c r="AU181" s="163" t="s">
        <v>71</v>
      </c>
      <c r="AY181" s="14" t="s">
        <v>141</v>
      </c>
      <c r="BE181" s="164">
        <f t="shared" ref="BE181:BE212" si="24">IF(N181="základná",J181,0)</f>
        <v>0</v>
      </c>
      <c r="BF181" s="164">
        <f t="shared" ref="BF181:BF212" si="25">IF(N181="znížená",J181,0)</f>
        <v>0</v>
      </c>
      <c r="BG181" s="164">
        <f t="shared" ref="BG181:BG212" si="26">IF(N181="zákl. prenesená",J181,0)</f>
        <v>0</v>
      </c>
      <c r="BH181" s="164">
        <f t="shared" ref="BH181:BH212" si="27">IF(N181="zníž. prenesená",J181,0)</f>
        <v>0</v>
      </c>
      <c r="BI181" s="164">
        <f t="shared" ref="BI181:BI212" si="28">IF(N181="nulová",J181,0)</f>
        <v>0</v>
      </c>
      <c r="BJ181" s="14" t="s">
        <v>84</v>
      </c>
      <c r="BK181" s="164">
        <f t="shared" ref="BK181:BK212" si="29">ROUND(I181*H181,2)</f>
        <v>0</v>
      </c>
      <c r="BL181" s="14" t="s">
        <v>205</v>
      </c>
      <c r="BM181" s="163" t="s">
        <v>2565</v>
      </c>
    </row>
    <row r="182" spans="1:65" s="2" customFormat="1" ht="16.5" customHeight="1">
      <c r="A182" s="29"/>
      <c r="B182" s="150"/>
      <c r="C182" s="151" t="s">
        <v>413</v>
      </c>
      <c r="D182" s="151" t="s">
        <v>142</v>
      </c>
      <c r="E182" s="152" t="s">
        <v>285</v>
      </c>
      <c r="F182" s="153" t="s">
        <v>286</v>
      </c>
      <c r="G182" s="154" t="s">
        <v>287</v>
      </c>
      <c r="H182" s="155">
        <v>4</v>
      </c>
      <c r="I182" s="156"/>
      <c r="J182" s="157">
        <f t="shared" si="20"/>
        <v>0</v>
      </c>
      <c r="K182" s="158"/>
      <c r="L182" s="30"/>
      <c r="M182" s="159" t="s">
        <v>1</v>
      </c>
      <c r="N182" s="160" t="s">
        <v>37</v>
      </c>
      <c r="O182" s="58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146</v>
      </c>
      <c r="AT182" s="163" t="s">
        <v>142</v>
      </c>
      <c r="AU182" s="163" t="s">
        <v>71</v>
      </c>
      <c r="AY182" s="14" t="s">
        <v>141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4" t="s">
        <v>84</v>
      </c>
      <c r="BK182" s="164">
        <f t="shared" si="29"/>
        <v>0</v>
      </c>
      <c r="BL182" s="14" t="s">
        <v>146</v>
      </c>
      <c r="BM182" s="163" t="s">
        <v>2566</v>
      </c>
    </row>
    <row r="183" spans="1:65" s="2" customFormat="1" ht="24.2" customHeight="1">
      <c r="A183" s="29"/>
      <c r="B183" s="150"/>
      <c r="C183" s="151" t="s">
        <v>417</v>
      </c>
      <c r="D183" s="151" t="s">
        <v>142</v>
      </c>
      <c r="E183" s="152" t="s">
        <v>1966</v>
      </c>
      <c r="F183" s="153" t="s">
        <v>1967</v>
      </c>
      <c r="G183" s="154" t="s">
        <v>187</v>
      </c>
      <c r="H183" s="155">
        <v>1.722</v>
      </c>
      <c r="I183" s="156"/>
      <c r="J183" s="157">
        <f t="shared" si="20"/>
        <v>0</v>
      </c>
      <c r="K183" s="158"/>
      <c r="L183" s="30"/>
      <c r="M183" s="159" t="s">
        <v>1</v>
      </c>
      <c r="N183" s="160" t="s">
        <v>37</v>
      </c>
      <c r="O183" s="58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146</v>
      </c>
      <c r="AT183" s="163" t="s">
        <v>142</v>
      </c>
      <c r="AU183" s="163" t="s">
        <v>71</v>
      </c>
      <c r="AY183" s="14" t="s">
        <v>141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4" t="s">
        <v>84</v>
      </c>
      <c r="BK183" s="164">
        <f t="shared" si="29"/>
        <v>0</v>
      </c>
      <c r="BL183" s="14" t="s">
        <v>146</v>
      </c>
      <c r="BM183" s="163" t="s">
        <v>2567</v>
      </c>
    </row>
    <row r="184" spans="1:65" s="2" customFormat="1" ht="21.75" customHeight="1">
      <c r="A184" s="29"/>
      <c r="B184" s="150"/>
      <c r="C184" s="167" t="s">
        <v>421</v>
      </c>
      <c r="D184" s="167" t="s">
        <v>301</v>
      </c>
      <c r="E184" s="168" t="s">
        <v>373</v>
      </c>
      <c r="F184" s="169" t="s">
        <v>1975</v>
      </c>
      <c r="G184" s="170" t="s">
        <v>375</v>
      </c>
      <c r="H184" s="171">
        <v>10</v>
      </c>
      <c r="I184" s="172"/>
      <c r="J184" s="173">
        <f t="shared" si="20"/>
        <v>0</v>
      </c>
      <c r="K184" s="174"/>
      <c r="L184" s="175"/>
      <c r="M184" s="176" t="s">
        <v>1</v>
      </c>
      <c r="N184" s="177" t="s">
        <v>37</v>
      </c>
      <c r="O184" s="58"/>
      <c r="P184" s="161">
        <f t="shared" si="21"/>
        <v>0</v>
      </c>
      <c r="Q184" s="161">
        <v>0</v>
      </c>
      <c r="R184" s="161">
        <f t="shared" si="22"/>
        <v>0</v>
      </c>
      <c r="S184" s="161">
        <v>0</v>
      </c>
      <c r="T184" s="162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268</v>
      </c>
      <c r="AT184" s="163" t="s">
        <v>301</v>
      </c>
      <c r="AU184" s="163" t="s">
        <v>71</v>
      </c>
      <c r="AY184" s="14" t="s">
        <v>141</v>
      </c>
      <c r="BE184" s="164">
        <f t="shared" si="24"/>
        <v>0</v>
      </c>
      <c r="BF184" s="164">
        <f t="shared" si="25"/>
        <v>0</v>
      </c>
      <c r="BG184" s="164">
        <f t="shared" si="26"/>
        <v>0</v>
      </c>
      <c r="BH184" s="164">
        <f t="shared" si="27"/>
        <v>0</v>
      </c>
      <c r="BI184" s="164">
        <f t="shared" si="28"/>
        <v>0</v>
      </c>
      <c r="BJ184" s="14" t="s">
        <v>84</v>
      </c>
      <c r="BK184" s="164">
        <f t="shared" si="29"/>
        <v>0</v>
      </c>
      <c r="BL184" s="14" t="s">
        <v>205</v>
      </c>
      <c r="BM184" s="163" t="s">
        <v>2568</v>
      </c>
    </row>
    <row r="185" spans="1:65" s="2" customFormat="1" ht="21.75" customHeight="1">
      <c r="A185" s="29"/>
      <c r="B185" s="150"/>
      <c r="C185" s="167" t="s">
        <v>425</v>
      </c>
      <c r="D185" s="167" t="s">
        <v>301</v>
      </c>
      <c r="E185" s="168" t="s">
        <v>378</v>
      </c>
      <c r="F185" s="169" t="s">
        <v>374</v>
      </c>
      <c r="G185" s="170" t="s">
        <v>375</v>
      </c>
      <c r="H185" s="171">
        <v>20</v>
      </c>
      <c r="I185" s="172"/>
      <c r="J185" s="173">
        <f t="shared" si="20"/>
        <v>0</v>
      </c>
      <c r="K185" s="174"/>
      <c r="L185" s="175"/>
      <c r="M185" s="176" t="s">
        <v>1</v>
      </c>
      <c r="N185" s="177" t="s">
        <v>37</v>
      </c>
      <c r="O185" s="58"/>
      <c r="P185" s="161">
        <f t="shared" si="21"/>
        <v>0</v>
      </c>
      <c r="Q185" s="161">
        <v>0</v>
      </c>
      <c r="R185" s="161">
        <f t="shared" si="22"/>
        <v>0</v>
      </c>
      <c r="S185" s="161">
        <v>0</v>
      </c>
      <c r="T185" s="162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268</v>
      </c>
      <c r="AT185" s="163" t="s">
        <v>301</v>
      </c>
      <c r="AU185" s="163" t="s">
        <v>71</v>
      </c>
      <c r="AY185" s="14" t="s">
        <v>141</v>
      </c>
      <c r="BE185" s="164">
        <f t="shared" si="24"/>
        <v>0</v>
      </c>
      <c r="BF185" s="164">
        <f t="shared" si="25"/>
        <v>0</v>
      </c>
      <c r="BG185" s="164">
        <f t="shared" si="26"/>
        <v>0</v>
      </c>
      <c r="BH185" s="164">
        <f t="shared" si="27"/>
        <v>0</v>
      </c>
      <c r="BI185" s="164">
        <f t="shared" si="28"/>
        <v>0</v>
      </c>
      <c r="BJ185" s="14" t="s">
        <v>84</v>
      </c>
      <c r="BK185" s="164">
        <f t="shared" si="29"/>
        <v>0</v>
      </c>
      <c r="BL185" s="14" t="s">
        <v>205</v>
      </c>
      <c r="BM185" s="163" t="s">
        <v>2569</v>
      </c>
    </row>
    <row r="186" spans="1:65" s="2" customFormat="1" ht="21.75" customHeight="1">
      <c r="A186" s="29"/>
      <c r="B186" s="150"/>
      <c r="C186" s="167" t="s">
        <v>429</v>
      </c>
      <c r="D186" s="167" t="s">
        <v>301</v>
      </c>
      <c r="E186" s="168" t="s">
        <v>382</v>
      </c>
      <c r="F186" s="169" t="s">
        <v>379</v>
      </c>
      <c r="G186" s="170" t="s">
        <v>375</v>
      </c>
      <c r="H186" s="171">
        <v>72</v>
      </c>
      <c r="I186" s="172"/>
      <c r="J186" s="173">
        <f t="shared" si="20"/>
        <v>0</v>
      </c>
      <c r="K186" s="174"/>
      <c r="L186" s="175"/>
      <c r="M186" s="176" t="s">
        <v>1</v>
      </c>
      <c r="N186" s="177" t="s">
        <v>37</v>
      </c>
      <c r="O186" s="58"/>
      <c r="P186" s="161">
        <f t="shared" si="21"/>
        <v>0</v>
      </c>
      <c r="Q186" s="161">
        <v>0</v>
      </c>
      <c r="R186" s="161">
        <f t="shared" si="22"/>
        <v>0</v>
      </c>
      <c r="S186" s="161">
        <v>0</v>
      </c>
      <c r="T186" s="162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268</v>
      </c>
      <c r="AT186" s="163" t="s">
        <v>301</v>
      </c>
      <c r="AU186" s="163" t="s">
        <v>71</v>
      </c>
      <c r="AY186" s="14" t="s">
        <v>141</v>
      </c>
      <c r="BE186" s="164">
        <f t="shared" si="24"/>
        <v>0</v>
      </c>
      <c r="BF186" s="164">
        <f t="shared" si="25"/>
        <v>0</v>
      </c>
      <c r="BG186" s="164">
        <f t="shared" si="26"/>
        <v>0</v>
      </c>
      <c r="BH186" s="164">
        <f t="shared" si="27"/>
        <v>0</v>
      </c>
      <c r="BI186" s="164">
        <f t="shared" si="28"/>
        <v>0</v>
      </c>
      <c r="BJ186" s="14" t="s">
        <v>84</v>
      </c>
      <c r="BK186" s="164">
        <f t="shared" si="29"/>
        <v>0</v>
      </c>
      <c r="BL186" s="14" t="s">
        <v>205</v>
      </c>
      <c r="BM186" s="163" t="s">
        <v>2570</v>
      </c>
    </row>
    <row r="187" spans="1:65" s="2" customFormat="1" ht="21.75" customHeight="1">
      <c r="A187" s="29"/>
      <c r="B187" s="150"/>
      <c r="C187" s="167" t="s">
        <v>433</v>
      </c>
      <c r="D187" s="167" t="s">
        <v>301</v>
      </c>
      <c r="E187" s="168" t="s">
        <v>386</v>
      </c>
      <c r="F187" s="169" t="s">
        <v>383</v>
      </c>
      <c r="G187" s="170" t="s">
        <v>375</v>
      </c>
      <c r="H187" s="171">
        <v>96</v>
      </c>
      <c r="I187" s="172"/>
      <c r="J187" s="173">
        <f t="shared" si="20"/>
        <v>0</v>
      </c>
      <c r="K187" s="174"/>
      <c r="L187" s="175"/>
      <c r="M187" s="176" t="s">
        <v>1</v>
      </c>
      <c r="N187" s="177" t="s">
        <v>37</v>
      </c>
      <c r="O187" s="58"/>
      <c r="P187" s="161">
        <f t="shared" si="21"/>
        <v>0</v>
      </c>
      <c r="Q187" s="161">
        <v>0</v>
      </c>
      <c r="R187" s="161">
        <f t="shared" si="22"/>
        <v>0</v>
      </c>
      <c r="S187" s="161">
        <v>0</v>
      </c>
      <c r="T187" s="162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268</v>
      </c>
      <c r="AT187" s="163" t="s">
        <v>301</v>
      </c>
      <c r="AU187" s="163" t="s">
        <v>71</v>
      </c>
      <c r="AY187" s="14" t="s">
        <v>141</v>
      </c>
      <c r="BE187" s="164">
        <f t="shared" si="24"/>
        <v>0</v>
      </c>
      <c r="BF187" s="164">
        <f t="shared" si="25"/>
        <v>0</v>
      </c>
      <c r="BG187" s="164">
        <f t="shared" si="26"/>
        <v>0</v>
      </c>
      <c r="BH187" s="164">
        <f t="shared" si="27"/>
        <v>0</v>
      </c>
      <c r="BI187" s="164">
        <f t="shared" si="28"/>
        <v>0</v>
      </c>
      <c r="BJ187" s="14" t="s">
        <v>84</v>
      </c>
      <c r="BK187" s="164">
        <f t="shared" si="29"/>
        <v>0</v>
      </c>
      <c r="BL187" s="14" t="s">
        <v>205</v>
      </c>
      <c r="BM187" s="163" t="s">
        <v>2571</v>
      </c>
    </row>
    <row r="188" spans="1:65" s="2" customFormat="1" ht="21.75" customHeight="1">
      <c r="A188" s="29"/>
      <c r="B188" s="150"/>
      <c r="C188" s="167" t="s">
        <v>437</v>
      </c>
      <c r="D188" s="167" t="s">
        <v>301</v>
      </c>
      <c r="E188" s="168" t="s">
        <v>390</v>
      </c>
      <c r="F188" s="169" t="s">
        <v>387</v>
      </c>
      <c r="G188" s="170" t="s">
        <v>375</v>
      </c>
      <c r="H188" s="171">
        <v>36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37</v>
      </c>
      <c r="O188" s="58"/>
      <c r="P188" s="161">
        <f t="shared" si="21"/>
        <v>0</v>
      </c>
      <c r="Q188" s="161">
        <v>0</v>
      </c>
      <c r="R188" s="161">
        <f t="shared" si="22"/>
        <v>0</v>
      </c>
      <c r="S188" s="161">
        <v>0</v>
      </c>
      <c r="T188" s="162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268</v>
      </c>
      <c r="AT188" s="163" t="s">
        <v>301</v>
      </c>
      <c r="AU188" s="163" t="s">
        <v>71</v>
      </c>
      <c r="AY188" s="14" t="s">
        <v>141</v>
      </c>
      <c r="BE188" s="164">
        <f t="shared" si="24"/>
        <v>0</v>
      </c>
      <c r="BF188" s="164">
        <f t="shared" si="25"/>
        <v>0</v>
      </c>
      <c r="BG188" s="164">
        <f t="shared" si="26"/>
        <v>0</v>
      </c>
      <c r="BH188" s="164">
        <f t="shared" si="27"/>
        <v>0</v>
      </c>
      <c r="BI188" s="164">
        <f t="shared" si="28"/>
        <v>0</v>
      </c>
      <c r="BJ188" s="14" t="s">
        <v>84</v>
      </c>
      <c r="BK188" s="164">
        <f t="shared" si="29"/>
        <v>0</v>
      </c>
      <c r="BL188" s="14" t="s">
        <v>205</v>
      </c>
      <c r="BM188" s="163" t="s">
        <v>2572</v>
      </c>
    </row>
    <row r="189" spans="1:65" s="2" customFormat="1" ht="21.75" customHeight="1">
      <c r="A189" s="29"/>
      <c r="B189" s="150"/>
      <c r="C189" s="167" t="s">
        <v>441</v>
      </c>
      <c r="D189" s="167" t="s">
        <v>301</v>
      </c>
      <c r="E189" s="168" t="s">
        <v>394</v>
      </c>
      <c r="F189" s="169" t="s">
        <v>395</v>
      </c>
      <c r="G189" s="170" t="s">
        <v>375</v>
      </c>
      <c r="H189" s="171">
        <v>18</v>
      </c>
      <c r="I189" s="172"/>
      <c r="J189" s="173">
        <f t="shared" si="20"/>
        <v>0</v>
      </c>
      <c r="K189" s="174"/>
      <c r="L189" s="175"/>
      <c r="M189" s="176" t="s">
        <v>1</v>
      </c>
      <c r="N189" s="177" t="s">
        <v>37</v>
      </c>
      <c r="O189" s="58"/>
      <c r="P189" s="161">
        <f t="shared" si="21"/>
        <v>0</v>
      </c>
      <c r="Q189" s="161">
        <v>0</v>
      </c>
      <c r="R189" s="161">
        <f t="shared" si="22"/>
        <v>0</v>
      </c>
      <c r="S189" s="161">
        <v>0</v>
      </c>
      <c r="T189" s="162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268</v>
      </c>
      <c r="AT189" s="163" t="s">
        <v>301</v>
      </c>
      <c r="AU189" s="163" t="s">
        <v>71</v>
      </c>
      <c r="AY189" s="14" t="s">
        <v>141</v>
      </c>
      <c r="BE189" s="164">
        <f t="shared" si="24"/>
        <v>0</v>
      </c>
      <c r="BF189" s="164">
        <f t="shared" si="25"/>
        <v>0</v>
      </c>
      <c r="BG189" s="164">
        <f t="shared" si="26"/>
        <v>0</v>
      </c>
      <c r="BH189" s="164">
        <f t="shared" si="27"/>
        <v>0</v>
      </c>
      <c r="BI189" s="164">
        <f t="shared" si="28"/>
        <v>0</v>
      </c>
      <c r="BJ189" s="14" t="s">
        <v>84</v>
      </c>
      <c r="BK189" s="164">
        <f t="shared" si="29"/>
        <v>0</v>
      </c>
      <c r="BL189" s="14" t="s">
        <v>205</v>
      </c>
      <c r="BM189" s="163" t="s">
        <v>2573</v>
      </c>
    </row>
    <row r="190" spans="1:65" s="2" customFormat="1" ht="16.5" customHeight="1">
      <c r="A190" s="29"/>
      <c r="B190" s="150"/>
      <c r="C190" s="167" t="s">
        <v>445</v>
      </c>
      <c r="D190" s="167" t="s">
        <v>301</v>
      </c>
      <c r="E190" s="168" t="s">
        <v>410</v>
      </c>
      <c r="F190" s="169" t="s">
        <v>411</v>
      </c>
      <c r="G190" s="170" t="s">
        <v>375</v>
      </c>
      <c r="H190" s="171">
        <v>300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37</v>
      </c>
      <c r="O190" s="58"/>
      <c r="P190" s="161">
        <f t="shared" si="21"/>
        <v>0</v>
      </c>
      <c r="Q190" s="161">
        <v>0</v>
      </c>
      <c r="R190" s="161">
        <f t="shared" si="22"/>
        <v>0</v>
      </c>
      <c r="S190" s="161">
        <v>0</v>
      </c>
      <c r="T190" s="162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268</v>
      </c>
      <c r="AT190" s="163" t="s">
        <v>301</v>
      </c>
      <c r="AU190" s="163" t="s">
        <v>71</v>
      </c>
      <c r="AY190" s="14" t="s">
        <v>141</v>
      </c>
      <c r="BE190" s="164">
        <f t="shared" si="24"/>
        <v>0</v>
      </c>
      <c r="BF190" s="164">
        <f t="shared" si="25"/>
        <v>0</v>
      </c>
      <c r="BG190" s="164">
        <f t="shared" si="26"/>
        <v>0</v>
      </c>
      <c r="BH190" s="164">
        <f t="shared" si="27"/>
        <v>0</v>
      </c>
      <c r="BI190" s="164">
        <f t="shared" si="28"/>
        <v>0</v>
      </c>
      <c r="BJ190" s="14" t="s">
        <v>84</v>
      </c>
      <c r="BK190" s="164">
        <f t="shared" si="29"/>
        <v>0</v>
      </c>
      <c r="BL190" s="14" t="s">
        <v>205</v>
      </c>
      <c r="BM190" s="163" t="s">
        <v>2574</v>
      </c>
    </row>
    <row r="191" spans="1:65" s="2" customFormat="1" ht="16.5" customHeight="1">
      <c r="A191" s="29"/>
      <c r="B191" s="150"/>
      <c r="C191" s="167" t="s">
        <v>449</v>
      </c>
      <c r="D191" s="167" t="s">
        <v>301</v>
      </c>
      <c r="E191" s="168" t="s">
        <v>414</v>
      </c>
      <c r="F191" s="169" t="s">
        <v>415</v>
      </c>
      <c r="G191" s="170" t="s">
        <v>292</v>
      </c>
      <c r="H191" s="171">
        <v>8</v>
      </c>
      <c r="I191" s="172"/>
      <c r="J191" s="173">
        <f t="shared" si="20"/>
        <v>0</v>
      </c>
      <c r="K191" s="174"/>
      <c r="L191" s="175"/>
      <c r="M191" s="176" t="s">
        <v>1</v>
      </c>
      <c r="N191" s="177" t="s">
        <v>37</v>
      </c>
      <c r="O191" s="58"/>
      <c r="P191" s="161">
        <f t="shared" si="21"/>
        <v>0</v>
      </c>
      <c r="Q191" s="161">
        <v>0</v>
      </c>
      <c r="R191" s="161">
        <f t="shared" si="22"/>
        <v>0</v>
      </c>
      <c r="S191" s="161">
        <v>0</v>
      </c>
      <c r="T191" s="162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268</v>
      </c>
      <c r="AT191" s="163" t="s">
        <v>301</v>
      </c>
      <c r="AU191" s="163" t="s">
        <v>71</v>
      </c>
      <c r="AY191" s="14" t="s">
        <v>141</v>
      </c>
      <c r="BE191" s="164">
        <f t="shared" si="24"/>
        <v>0</v>
      </c>
      <c r="BF191" s="164">
        <f t="shared" si="25"/>
        <v>0</v>
      </c>
      <c r="BG191" s="164">
        <f t="shared" si="26"/>
        <v>0</v>
      </c>
      <c r="BH191" s="164">
        <f t="shared" si="27"/>
        <v>0</v>
      </c>
      <c r="BI191" s="164">
        <f t="shared" si="28"/>
        <v>0</v>
      </c>
      <c r="BJ191" s="14" t="s">
        <v>84</v>
      </c>
      <c r="BK191" s="164">
        <f t="shared" si="29"/>
        <v>0</v>
      </c>
      <c r="BL191" s="14" t="s">
        <v>205</v>
      </c>
      <c r="BM191" s="163" t="s">
        <v>2575</v>
      </c>
    </row>
    <row r="192" spans="1:65" s="2" customFormat="1" ht="24.2" customHeight="1">
      <c r="A192" s="29"/>
      <c r="B192" s="150"/>
      <c r="C192" s="151" t="s">
        <v>453</v>
      </c>
      <c r="D192" s="151" t="s">
        <v>142</v>
      </c>
      <c r="E192" s="152" t="s">
        <v>2160</v>
      </c>
      <c r="F192" s="153" t="s">
        <v>2161</v>
      </c>
      <c r="G192" s="154" t="s">
        <v>157</v>
      </c>
      <c r="H192" s="155">
        <v>15</v>
      </c>
      <c r="I192" s="156"/>
      <c r="J192" s="157">
        <f t="shared" si="20"/>
        <v>0</v>
      </c>
      <c r="K192" s="158"/>
      <c r="L192" s="30"/>
      <c r="M192" s="159" t="s">
        <v>1</v>
      </c>
      <c r="N192" s="160" t="s">
        <v>37</v>
      </c>
      <c r="O192" s="58"/>
      <c r="P192" s="161">
        <f t="shared" si="21"/>
        <v>0</v>
      </c>
      <c r="Q192" s="161">
        <v>0</v>
      </c>
      <c r="R192" s="161">
        <f t="shared" si="22"/>
        <v>0</v>
      </c>
      <c r="S192" s="161">
        <v>0</v>
      </c>
      <c r="T192" s="162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205</v>
      </c>
      <c r="AT192" s="163" t="s">
        <v>142</v>
      </c>
      <c r="AU192" s="163" t="s">
        <v>71</v>
      </c>
      <c r="AY192" s="14" t="s">
        <v>141</v>
      </c>
      <c r="BE192" s="164">
        <f t="shared" si="24"/>
        <v>0</v>
      </c>
      <c r="BF192" s="164">
        <f t="shared" si="25"/>
        <v>0</v>
      </c>
      <c r="BG192" s="164">
        <f t="shared" si="26"/>
        <v>0</v>
      </c>
      <c r="BH192" s="164">
        <f t="shared" si="27"/>
        <v>0</v>
      </c>
      <c r="BI192" s="164">
        <f t="shared" si="28"/>
        <v>0</v>
      </c>
      <c r="BJ192" s="14" t="s">
        <v>84</v>
      </c>
      <c r="BK192" s="164">
        <f t="shared" si="29"/>
        <v>0</v>
      </c>
      <c r="BL192" s="14" t="s">
        <v>205</v>
      </c>
      <c r="BM192" s="163" t="s">
        <v>2576</v>
      </c>
    </row>
    <row r="193" spans="1:65" s="2" customFormat="1" ht="16.5" customHeight="1">
      <c r="A193" s="29"/>
      <c r="B193" s="150"/>
      <c r="C193" s="151" t="s">
        <v>457</v>
      </c>
      <c r="D193" s="151" t="s">
        <v>142</v>
      </c>
      <c r="E193" s="152" t="s">
        <v>2163</v>
      </c>
      <c r="F193" s="153" t="s">
        <v>2164</v>
      </c>
      <c r="G193" s="154" t="s">
        <v>287</v>
      </c>
      <c r="H193" s="155">
        <v>4</v>
      </c>
      <c r="I193" s="156"/>
      <c r="J193" s="157">
        <f t="shared" si="20"/>
        <v>0</v>
      </c>
      <c r="K193" s="158"/>
      <c r="L193" s="30"/>
      <c r="M193" s="159" t="s">
        <v>1</v>
      </c>
      <c r="N193" s="160" t="s">
        <v>37</v>
      </c>
      <c r="O193" s="58"/>
      <c r="P193" s="161">
        <f t="shared" si="21"/>
        <v>0</v>
      </c>
      <c r="Q193" s="161">
        <v>0</v>
      </c>
      <c r="R193" s="161">
        <f t="shared" si="22"/>
        <v>0</v>
      </c>
      <c r="S193" s="161">
        <v>0</v>
      </c>
      <c r="T193" s="162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205</v>
      </c>
      <c r="AT193" s="163" t="s">
        <v>142</v>
      </c>
      <c r="AU193" s="163" t="s">
        <v>71</v>
      </c>
      <c r="AY193" s="14" t="s">
        <v>141</v>
      </c>
      <c r="BE193" s="164">
        <f t="shared" si="24"/>
        <v>0</v>
      </c>
      <c r="BF193" s="164">
        <f t="shared" si="25"/>
        <v>0</v>
      </c>
      <c r="BG193" s="164">
        <f t="shared" si="26"/>
        <v>0</v>
      </c>
      <c r="BH193" s="164">
        <f t="shared" si="27"/>
        <v>0</v>
      </c>
      <c r="BI193" s="164">
        <f t="shared" si="28"/>
        <v>0</v>
      </c>
      <c r="BJ193" s="14" t="s">
        <v>84</v>
      </c>
      <c r="BK193" s="164">
        <f t="shared" si="29"/>
        <v>0</v>
      </c>
      <c r="BL193" s="14" t="s">
        <v>205</v>
      </c>
      <c r="BM193" s="163" t="s">
        <v>2577</v>
      </c>
    </row>
    <row r="194" spans="1:65" s="2" customFormat="1" ht="16.5" customHeight="1">
      <c r="A194" s="29"/>
      <c r="B194" s="150"/>
      <c r="C194" s="151" t="s">
        <v>461</v>
      </c>
      <c r="D194" s="151" t="s">
        <v>142</v>
      </c>
      <c r="E194" s="152" t="s">
        <v>2214</v>
      </c>
      <c r="F194" s="153" t="s">
        <v>2578</v>
      </c>
      <c r="G194" s="154" t="s">
        <v>145</v>
      </c>
      <c r="H194" s="155">
        <v>8.6</v>
      </c>
      <c r="I194" s="156"/>
      <c r="J194" s="157">
        <f t="shared" si="20"/>
        <v>0</v>
      </c>
      <c r="K194" s="158"/>
      <c r="L194" s="30"/>
      <c r="M194" s="159" t="s">
        <v>1</v>
      </c>
      <c r="N194" s="160" t="s">
        <v>37</v>
      </c>
      <c r="O194" s="58"/>
      <c r="P194" s="161">
        <f t="shared" si="21"/>
        <v>0</v>
      </c>
      <c r="Q194" s="161">
        <v>0</v>
      </c>
      <c r="R194" s="161">
        <f t="shared" si="22"/>
        <v>0</v>
      </c>
      <c r="S194" s="161">
        <v>0</v>
      </c>
      <c r="T194" s="162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205</v>
      </c>
      <c r="AT194" s="163" t="s">
        <v>142</v>
      </c>
      <c r="AU194" s="163" t="s">
        <v>71</v>
      </c>
      <c r="AY194" s="14" t="s">
        <v>141</v>
      </c>
      <c r="BE194" s="164">
        <f t="shared" si="24"/>
        <v>0</v>
      </c>
      <c r="BF194" s="164">
        <f t="shared" si="25"/>
        <v>0</v>
      </c>
      <c r="BG194" s="164">
        <f t="shared" si="26"/>
        <v>0</v>
      </c>
      <c r="BH194" s="164">
        <f t="shared" si="27"/>
        <v>0</v>
      </c>
      <c r="BI194" s="164">
        <f t="shared" si="28"/>
        <v>0</v>
      </c>
      <c r="BJ194" s="14" t="s">
        <v>84</v>
      </c>
      <c r="BK194" s="164">
        <f t="shared" si="29"/>
        <v>0</v>
      </c>
      <c r="BL194" s="14" t="s">
        <v>205</v>
      </c>
      <c r="BM194" s="163" t="s">
        <v>2579</v>
      </c>
    </row>
    <row r="195" spans="1:65" s="2" customFormat="1" ht="21.75" customHeight="1">
      <c r="A195" s="29"/>
      <c r="B195" s="150"/>
      <c r="C195" s="151" t="s">
        <v>465</v>
      </c>
      <c r="D195" s="151" t="s">
        <v>142</v>
      </c>
      <c r="E195" s="152" t="s">
        <v>2217</v>
      </c>
      <c r="F195" s="153" t="s">
        <v>2580</v>
      </c>
      <c r="G195" s="154" t="s">
        <v>145</v>
      </c>
      <c r="H195" s="155">
        <v>8.6</v>
      </c>
      <c r="I195" s="156"/>
      <c r="J195" s="157">
        <f t="shared" si="20"/>
        <v>0</v>
      </c>
      <c r="K195" s="158"/>
      <c r="L195" s="30"/>
      <c r="M195" s="159" t="s">
        <v>1</v>
      </c>
      <c r="N195" s="160" t="s">
        <v>37</v>
      </c>
      <c r="O195" s="58"/>
      <c r="P195" s="161">
        <f t="shared" si="21"/>
        <v>0</v>
      </c>
      <c r="Q195" s="161">
        <v>0</v>
      </c>
      <c r="R195" s="161">
        <f t="shared" si="22"/>
        <v>0</v>
      </c>
      <c r="S195" s="161">
        <v>0</v>
      </c>
      <c r="T195" s="162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205</v>
      </c>
      <c r="AT195" s="163" t="s">
        <v>142</v>
      </c>
      <c r="AU195" s="163" t="s">
        <v>71</v>
      </c>
      <c r="AY195" s="14" t="s">
        <v>141</v>
      </c>
      <c r="BE195" s="164">
        <f t="shared" si="24"/>
        <v>0</v>
      </c>
      <c r="BF195" s="164">
        <f t="shared" si="25"/>
        <v>0</v>
      </c>
      <c r="BG195" s="164">
        <f t="shared" si="26"/>
        <v>0</v>
      </c>
      <c r="BH195" s="164">
        <f t="shared" si="27"/>
        <v>0</v>
      </c>
      <c r="BI195" s="164">
        <f t="shared" si="28"/>
        <v>0</v>
      </c>
      <c r="BJ195" s="14" t="s">
        <v>84</v>
      </c>
      <c r="BK195" s="164">
        <f t="shared" si="29"/>
        <v>0</v>
      </c>
      <c r="BL195" s="14" t="s">
        <v>205</v>
      </c>
      <c r="BM195" s="163" t="s">
        <v>2581</v>
      </c>
    </row>
    <row r="196" spans="1:65" s="2" customFormat="1" ht="24.2" customHeight="1">
      <c r="A196" s="29"/>
      <c r="B196" s="150"/>
      <c r="C196" s="151" t="s">
        <v>469</v>
      </c>
      <c r="D196" s="151" t="s">
        <v>142</v>
      </c>
      <c r="E196" s="152" t="s">
        <v>2582</v>
      </c>
      <c r="F196" s="153" t="s">
        <v>2583</v>
      </c>
      <c r="G196" s="154" t="s">
        <v>145</v>
      </c>
      <c r="H196" s="155">
        <v>120.8</v>
      </c>
      <c r="I196" s="156"/>
      <c r="J196" s="157">
        <f t="shared" si="20"/>
        <v>0</v>
      </c>
      <c r="K196" s="158"/>
      <c r="L196" s="30"/>
      <c r="M196" s="159" t="s">
        <v>1</v>
      </c>
      <c r="N196" s="160" t="s">
        <v>37</v>
      </c>
      <c r="O196" s="58"/>
      <c r="P196" s="161">
        <f t="shared" si="21"/>
        <v>0</v>
      </c>
      <c r="Q196" s="161">
        <v>0</v>
      </c>
      <c r="R196" s="161">
        <f t="shared" si="22"/>
        <v>0</v>
      </c>
      <c r="S196" s="161">
        <v>0</v>
      </c>
      <c r="T196" s="162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205</v>
      </c>
      <c r="AT196" s="163" t="s">
        <v>142</v>
      </c>
      <c r="AU196" s="163" t="s">
        <v>71</v>
      </c>
      <c r="AY196" s="14" t="s">
        <v>141</v>
      </c>
      <c r="BE196" s="164">
        <f t="shared" si="24"/>
        <v>0</v>
      </c>
      <c r="BF196" s="164">
        <f t="shared" si="25"/>
        <v>0</v>
      </c>
      <c r="BG196" s="164">
        <f t="shared" si="26"/>
        <v>0</v>
      </c>
      <c r="BH196" s="164">
        <f t="shared" si="27"/>
        <v>0</v>
      </c>
      <c r="BI196" s="164">
        <f t="shared" si="28"/>
        <v>0</v>
      </c>
      <c r="BJ196" s="14" t="s">
        <v>84</v>
      </c>
      <c r="BK196" s="164">
        <f t="shared" si="29"/>
        <v>0</v>
      </c>
      <c r="BL196" s="14" t="s">
        <v>205</v>
      </c>
      <c r="BM196" s="163" t="s">
        <v>2584</v>
      </c>
    </row>
    <row r="197" spans="1:65" s="2" customFormat="1" ht="24.2" customHeight="1">
      <c r="A197" s="29"/>
      <c r="B197" s="150"/>
      <c r="C197" s="151" t="s">
        <v>476</v>
      </c>
      <c r="D197" s="151" t="s">
        <v>142</v>
      </c>
      <c r="E197" s="152" t="s">
        <v>2585</v>
      </c>
      <c r="F197" s="153" t="s">
        <v>2586</v>
      </c>
      <c r="G197" s="154" t="s">
        <v>483</v>
      </c>
      <c r="H197" s="155">
        <v>2</v>
      </c>
      <c r="I197" s="156"/>
      <c r="J197" s="157">
        <f t="shared" si="20"/>
        <v>0</v>
      </c>
      <c r="K197" s="158"/>
      <c r="L197" s="30"/>
      <c r="M197" s="159" t="s">
        <v>1</v>
      </c>
      <c r="N197" s="160" t="s">
        <v>37</v>
      </c>
      <c r="O197" s="58"/>
      <c r="P197" s="161">
        <f t="shared" si="21"/>
        <v>0</v>
      </c>
      <c r="Q197" s="161">
        <v>0</v>
      </c>
      <c r="R197" s="161">
        <f t="shared" si="22"/>
        <v>0</v>
      </c>
      <c r="S197" s="161">
        <v>0</v>
      </c>
      <c r="T197" s="162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205</v>
      </c>
      <c r="AT197" s="163" t="s">
        <v>142</v>
      </c>
      <c r="AU197" s="163" t="s">
        <v>71</v>
      </c>
      <c r="AY197" s="14" t="s">
        <v>141</v>
      </c>
      <c r="BE197" s="164">
        <f t="shared" si="24"/>
        <v>0</v>
      </c>
      <c r="BF197" s="164">
        <f t="shared" si="25"/>
        <v>0</v>
      </c>
      <c r="BG197" s="164">
        <f t="shared" si="26"/>
        <v>0</v>
      </c>
      <c r="BH197" s="164">
        <f t="shared" si="27"/>
        <v>0</v>
      </c>
      <c r="BI197" s="164">
        <f t="shared" si="28"/>
        <v>0</v>
      </c>
      <c r="BJ197" s="14" t="s">
        <v>84</v>
      </c>
      <c r="BK197" s="164">
        <f t="shared" si="29"/>
        <v>0</v>
      </c>
      <c r="BL197" s="14" t="s">
        <v>205</v>
      </c>
      <c r="BM197" s="163" t="s">
        <v>2587</v>
      </c>
    </row>
    <row r="198" spans="1:65" s="2" customFormat="1" ht="24.2" customHeight="1">
      <c r="A198" s="29"/>
      <c r="B198" s="150"/>
      <c r="C198" s="151" t="s">
        <v>480</v>
      </c>
      <c r="D198" s="151" t="s">
        <v>142</v>
      </c>
      <c r="E198" s="152" t="s">
        <v>2588</v>
      </c>
      <c r="F198" s="153" t="s">
        <v>2589</v>
      </c>
      <c r="G198" s="154" t="s">
        <v>157</v>
      </c>
      <c r="H198" s="155">
        <v>1</v>
      </c>
      <c r="I198" s="156"/>
      <c r="J198" s="157">
        <f t="shared" si="20"/>
        <v>0</v>
      </c>
      <c r="K198" s="158"/>
      <c r="L198" s="30"/>
      <c r="M198" s="159" t="s">
        <v>1</v>
      </c>
      <c r="N198" s="160" t="s">
        <v>37</v>
      </c>
      <c r="O198" s="58"/>
      <c r="P198" s="161">
        <f t="shared" si="21"/>
        <v>0</v>
      </c>
      <c r="Q198" s="161">
        <v>0</v>
      </c>
      <c r="R198" s="161">
        <f t="shared" si="22"/>
        <v>0</v>
      </c>
      <c r="S198" s="161">
        <v>0</v>
      </c>
      <c r="T198" s="162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205</v>
      </c>
      <c r="AT198" s="163" t="s">
        <v>142</v>
      </c>
      <c r="AU198" s="163" t="s">
        <v>71</v>
      </c>
      <c r="AY198" s="14" t="s">
        <v>141</v>
      </c>
      <c r="BE198" s="164">
        <f t="shared" si="24"/>
        <v>0</v>
      </c>
      <c r="BF198" s="164">
        <f t="shared" si="25"/>
        <v>0</v>
      </c>
      <c r="BG198" s="164">
        <f t="shared" si="26"/>
        <v>0</v>
      </c>
      <c r="BH198" s="164">
        <f t="shared" si="27"/>
        <v>0</v>
      </c>
      <c r="BI198" s="164">
        <f t="shared" si="28"/>
        <v>0</v>
      </c>
      <c r="BJ198" s="14" t="s">
        <v>84</v>
      </c>
      <c r="BK198" s="164">
        <f t="shared" si="29"/>
        <v>0</v>
      </c>
      <c r="BL198" s="14" t="s">
        <v>205</v>
      </c>
      <c r="BM198" s="163" t="s">
        <v>2590</v>
      </c>
    </row>
    <row r="199" spans="1:65" s="2" customFormat="1" ht="16.5" customHeight="1">
      <c r="A199" s="29"/>
      <c r="B199" s="150"/>
      <c r="C199" s="151" t="s">
        <v>485</v>
      </c>
      <c r="D199" s="151" t="s">
        <v>142</v>
      </c>
      <c r="E199" s="152" t="s">
        <v>2591</v>
      </c>
      <c r="F199" s="153" t="s">
        <v>2592</v>
      </c>
      <c r="G199" s="154" t="s">
        <v>145</v>
      </c>
      <c r="H199" s="155">
        <v>120.8</v>
      </c>
      <c r="I199" s="156"/>
      <c r="J199" s="157">
        <f t="shared" si="20"/>
        <v>0</v>
      </c>
      <c r="K199" s="158"/>
      <c r="L199" s="30"/>
      <c r="M199" s="159" t="s">
        <v>1</v>
      </c>
      <c r="N199" s="160" t="s">
        <v>37</v>
      </c>
      <c r="O199" s="58"/>
      <c r="P199" s="161">
        <f t="shared" si="21"/>
        <v>0</v>
      </c>
      <c r="Q199" s="161">
        <v>0</v>
      </c>
      <c r="R199" s="161">
        <f t="shared" si="22"/>
        <v>0</v>
      </c>
      <c r="S199" s="161">
        <v>0</v>
      </c>
      <c r="T199" s="162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3" t="s">
        <v>205</v>
      </c>
      <c r="AT199" s="163" t="s">
        <v>142</v>
      </c>
      <c r="AU199" s="163" t="s">
        <v>71</v>
      </c>
      <c r="AY199" s="14" t="s">
        <v>141</v>
      </c>
      <c r="BE199" s="164">
        <f t="shared" si="24"/>
        <v>0</v>
      </c>
      <c r="BF199" s="164">
        <f t="shared" si="25"/>
        <v>0</v>
      </c>
      <c r="BG199" s="164">
        <f t="shared" si="26"/>
        <v>0</v>
      </c>
      <c r="BH199" s="164">
        <f t="shared" si="27"/>
        <v>0</v>
      </c>
      <c r="BI199" s="164">
        <f t="shared" si="28"/>
        <v>0</v>
      </c>
      <c r="BJ199" s="14" t="s">
        <v>84</v>
      </c>
      <c r="BK199" s="164">
        <f t="shared" si="29"/>
        <v>0</v>
      </c>
      <c r="BL199" s="14" t="s">
        <v>205</v>
      </c>
      <c r="BM199" s="163" t="s">
        <v>2593</v>
      </c>
    </row>
    <row r="200" spans="1:65" s="2" customFormat="1" ht="24.2" customHeight="1">
      <c r="A200" s="29"/>
      <c r="B200" s="150"/>
      <c r="C200" s="151" t="s">
        <v>489</v>
      </c>
      <c r="D200" s="151" t="s">
        <v>142</v>
      </c>
      <c r="E200" s="152" t="s">
        <v>1139</v>
      </c>
      <c r="F200" s="153" t="s">
        <v>1140</v>
      </c>
      <c r="G200" s="154" t="s">
        <v>292</v>
      </c>
      <c r="H200" s="155">
        <v>89</v>
      </c>
      <c r="I200" s="156"/>
      <c r="J200" s="157">
        <f t="shared" si="20"/>
        <v>0</v>
      </c>
      <c r="K200" s="158"/>
      <c r="L200" s="30"/>
      <c r="M200" s="159" t="s">
        <v>1</v>
      </c>
      <c r="N200" s="160" t="s">
        <v>37</v>
      </c>
      <c r="O200" s="58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3" t="s">
        <v>205</v>
      </c>
      <c r="AT200" s="163" t="s">
        <v>142</v>
      </c>
      <c r="AU200" s="163" t="s">
        <v>71</v>
      </c>
      <c r="AY200" s="14" t="s">
        <v>141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4" t="s">
        <v>84</v>
      </c>
      <c r="BK200" s="164">
        <f t="shared" si="29"/>
        <v>0</v>
      </c>
      <c r="BL200" s="14" t="s">
        <v>205</v>
      </c>
      <c r="BM200" s="163" t="s">
        <v>2594</v>
      </c>
    </row>
    <row r="201" spans="1:65" s="2" customFormat="1" ht="24.2" customHeight="1">
      <c r="A201" s="29"/>
      <c r="B201" s="150"/>
      <c r="C201" s="151" t="s">
        <v>493</v>
      </c>
      <c r="D201" s="151" t="s">
        <v>142</v>
      </c>
      <c r="E201" s="152" t="s">
        <v>1143</v>
      </c>
      <c r="F201" s="153" t="s">
        <v>1144</v>
      </c>
      <c r="G201" s="154" t="s">
        <v>292</v>
      </c>
      <c r="H201" s="155">
        <v>38</v>
      </c>
      <c r="I201" s="156"/>
      <c r="J201" s="157">
        <f t="shared" si="20"/>
        <v>0</v>
      </c>
      <c r="K201" s="158"/>
      <c r="L201" s="30"/>
      <c r="M201" s="159" t="s">
        <v>1</v>
      </c>
      <c r="N201" s="160" t="s">
        <v>37</v>
      </c>
      <c r="O201" s="58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205</v>
      </c>
      <c r="AT201" s="163" t="s">
        <v>142</v>
      </c>
      <c r="AU201" s="163" t="s">
        <v>71</v>
      </c>
      <c r="AY201" s="14" t="s">
        <v>141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4" t="s">
        <v>84</v>
      </c>
      <c r="BK201" s="164">
        <f t="shared" si="29"/>
        <v>0</v>
      </c>
      <c r="BL201" s="14" t="s">
        <v>205</v>
      </c>
      <c r="BM201" s="163" t="s">
        <v>2595</v>
      </c>
    </row>
    <row r="202" spans="1:65" s="2" customFormat="1" ht="16.5" customHeight="1">
      <c r="A202" s="29"/>
      <c r="B202" s="150"/>
      <c r="C202" s="167" t="s">
        <v>497</v>
      </c>
      <c r="D202" s="167" t="s">
        <v>301</v>
      </c>
      <c r="E202" s="168" t="s">
        <v>1151</v>
      </c>
      <c r="F202" s="169" t="s">
        <v>1152</v>
      </c>
      <c r="G202" s="170" t="s">
        <v>292</v>
      </c>
      <c r="H202" s="171">
        <v>137</v>
      </c>
      <c r="I202" s="172"/>
      <c r="J202" s="173">
        <f t="shared" si="20"/>
        <v>0</v>
      </c>
      <c r="K202" s="174"/>
      <c r="L202" s="175"/>
      <c r="M202" s="176" t="s">
        <v>1</v>
      </c>
      <c r="N202" s="177" t="s">
        <v>37</v>
      </c>
      <c r="O202" s="58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268</v>
      </c>
      <c r="AT202" s="163" t="s">
        <v>301</v>
      </c>
      <c r="AU202" s="163" t="s">
        <v>71</v>
      </c>
      <c r="AY202" s="14" t="s">
        <v>141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4" t="s">
        <v>84</v>
      </c>
      <c r="BK202" s="164">
        <f t="shared" si="29"/>
        <v>0</v>
      </c>
      <c r="BL202" s="14" t="s">
        <v>205</v>
      </c>
      <c r="BM202" s="163" t="s">
        <v>2596</v>
      </c>
    </row>
    <row r="203" spans="1:65" s="2" customFormat="1" ht="33" customHeight="1">
      <c r="A203" s="29"/>
      <c r="B203" s="150"/>
      <c r="C203" s="151" t="s">
        <v>501</v>
      </c>
      <c r="D203" s="151" t="s">
        <v>142</v>
      </c>
      <c r="E203" s="152" t="s">
        <v>290</v>
      </c>
      <c r="F203" s="153" t="s">
        <v>291</v>
      </c>
      <c r="G203" s="154" t="s">
        <v>292</v>
      </c>
      <c r="H203" s="155">
        <v>69.3</v>
      </c>
      <c r="I203" s="156"/>
      <c r="J203" s="157">
        <f t="shared" si="20"/>
        <v>0</v>
      </c>
      <c r="K203" s="158"/>
      <c r="L203" s="30"/>
      <c r="M203" s="159" t="s">
        <v>1</v>
      </c>
      <c r="N203" s="160" t="s">
        <v>37</v>
      </c>
      <c r="O203" s="58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3" t="s">
        <v>146</v>
      </c>
      <c r="AT203" s="163" t="s">
        <v>142</v>
      </c>
      <c r="AU203" s="163" t="s">
        <v>71</v>
      </c>
      <c r="AY203" s="14" t="s">
        <v>141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4" t="s">
        <v>84</v>
      </c>
      <c r="BK203" s="164">
        <f t="shared" si="29"/>
        <v>0</v>
      </c>
      <c r="BL203" s="14" t="s">
        <v>146</v>
      </c>
      <c r="BM203" s="163" t="s">
        <v>2597</v>
      </c>
    </row>
    <row r="204" spans="1:65" s="2" customFormat="1" ht="24.2" customHeight="1">
      <c r="A204" s="29"/>
      <c r="B204" s="150"/>
      <c r="C204" s="151" t="s">
        <v>505</v>
      </c>
      <c r="D204" s="151" t="s">
        <v>142</v>
      </c>
      <c r="E204" s="152" t="s">
        <v>2266</v>
      </c>
      <c r="F204" s="153" t="s">
        <v>2267</v>
      </c>
      <c r="G204" s="154" t="s">
        <v>145</v>
      </c>
      <c r="H204" s="155">
        <v>15.6</v>
      </c>
      <c r="I204" s="156"/>
      <c r="J204" s="157">
        <f t="shared" si="20"/>
        <v>0</v>
      </c>
      <c r="K204" s="158"/>
      <c r="L204" s="30"/>
      <c r="M204" s="159" t="s">
        <v>1</v>
      </c>
      <c r="N204" s="160" t="s">
        <v>37</v>
      </c>
      <c r="O204" s="58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3" t="s">
        <v>205</v>
      </c>
      <c r="AT204" s="163" t="s">
        <v>142</v>
      </c>
      <c r="AU204" s="163" t="s">
        <v>71</v>
      </c>
      <c r="AY204" s="14" t="s">
        <v>141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4" t="s">
        <v>84</v>
      </c>
      <c r="BK204" s="164">
        <f t="shared" si="29"/>
        <v>0</v>
      </c>
      <c r="BL204" s="14" t="s">
        <v>205</v>
      </c>
      <c r="BM204" s="163" t="s">
        <v>2598</v>
      </c>
    </row>
    <row r="205" spans="1:65" s="2" customFormat="1" ht="37.9" customHeight="1">
      <c r="A205" s="29"/>
      <c r="B205" s="150"/>
      <c r="C205" s="151" t="s">
        <v>511</v>
      </c>
      <c r="D205" s="151" t="s">
        <v>142</v>
      </c>
      <c r="E205" s="152" t="s">
        <v>2269</v>
      </c>
      <c r="F205" s="153" t="s">
        <v>2599</v>
      </c>
      <c r="G205" s="154" t="s">
        <v>332</v>
      </c>
      <c r="H205" s="155">
        <v>1</v>
      </c>
      <c r="I205" s="156"/>
      <c r="J205" s="157">
        <f t="shared" si="20"/>
        <v>0</v>
      </c>
      <c r="K205" s="158"/>
      <c r="L205" s="30"/>
      <c r="M205" s="159" t="s">
        <v>1</v>
      </c>
      <c r="N205" s="160" t="s">
        <v>37</v>
      </c>
      <c r="O205" s="58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3" t="s">
        <v>205</v>
      </c>
      <c r="AT205" s="163" t="s">
        <v>142</v>
      </c>
      <c r="AU205" s="163" t="s">
        <v>71</v>
      </c>
      <c r="AY205" s="14" t="s">
        <v>141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4" t="s">
        <v>84</v>
      </c>
      <c r="BK205" s="164">
        <f t="shared" si="29"/>
        <v>0</v>
      </c>
      <c r="BL205" s="14" t="s">
        <v>205</v>
      </c>
      <c r="BM205" s="163" t="s">
        <v>2600</v>
      </c>
    </row>
    <row r="206" spans="1:65" s="2" customFormat="1" ht="24.2" customHeight="1">
      <c r="A206" s="29"/>
      <c r="B206" s="150"/>
      <c r="C206" s="151" t="s">
        <v>515</v>
      </c>
      <c r="D206" s="151" t="s">
        <v>142</v>
      </c>
      <c r="E206" s="152" t="s">
        <v>2272</v>
      </c>
      <c r="F206" s="153" t="s">
        <v>2270</v>
      </c>
      <c r="G206" s="154" t="s">
        <v>287</v>
      </c>
      <c r="H206" s="155">
        <v>24</v>
      </c>
      <c r="I206" s="156"/>
      <c r="J206" s="157">
        <f t="shared" si="20"/>
        <v>0</v>
      </c>
      <c r="K206" s="158"/>
      <c r="L206" s="30"/>
      <c r="M206" s="159" t="s">
        <v>1</v>
      </c>
      <c r="N206" s="160" t="s">
        <v>37</v>
      </c>
      <c r="O206" s="58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3" t="s">
        <v>205</v>
      </c>
      <c r="AT206" s="163" t="s">
        <v>142</v>
      </c>
      <c r="AU206" s="163" t="s">
        <v>71</v>
      </c>
      <c r="AY206" s="14" t="s">
        <v>141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4" t="s">
        <v>84</v>
      </c>
      <c r="BK206" s="164">
        <f t="shared" si="29"/>
        <v>0</v>
      </c>
      <c r="BL206" s="14" t="s">
        <v>205</v>
      </c>
      <c r="BM206" s="163" t="s">
        <v>2601</v>
      </c>
    </row>
    <row r="207" spans="1:65" s="2" customFormat="1" ht="33" customHeight="1">
      <c r="A207" s="29"/>
      <c r="B207" s="150"/>
      <c r="C207" s="151" t="s">
        <v>519</v>
      </c>
      <c r="D207" s="151" t="s">
        <v>142</v>
      </c>
      <c r="E207" s="152" t="s">
        <v>1161</v>
      </c>
      <c r="F207" s="153" t="s">
        <v>1162</v>
      </c>
      <c r="G207" s="154" t="s">
        <v>145</v>
      </c>
      <c r="H207" s="155">
        <v>6.4</v>
      </c>
      <c r="I207" s="156"/>
      <c r="J207" s="157">
        <f t="shared" si="20"/>
        <v>0</v>
      </c>
      <c r="K207" s="158"/>
      <c r="L207" s="30"/>
      <c r="M207" s="159" t="s">
        <v>1</v>
      </c>
      <c r="N207" s="160" t="s">
        <v>37</v>
      </c>
      <c r="O207" s="58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3" t="s">
        <v>205</v>
      </c>
      <c r="AT207" s="163" t="s">
        <v>142</v>
      </c>
      <c r="AU207" s="163" t="s">
        <v>71</v>
      </c>
      <c r="AY207" s="14" t="s">
        <v>141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4" t="s">
        <v>84</v>
      </c>
      <c r="BK207" s="164">
        <f t="shared" si="29"/>
        <v>0</v>
      </c>
      <c r="BL207" s="14" t="s">
        <v>205</v>
      </c>
      <c r="BM207" s="163" t="s">
        <v>2602</v>
      </c>
    </row>
    <row r="208" spans="1:65" s="2" customFormat="1" ht="24.2" customHeight="1">
      <c r="A208" s="29"/>
      <c r="B208" s="150"/>
      <c r="C208" s="151" t="s">
        <v>523</v>
      </c>
      <c r="D208" s="151" t="s">
        <v>142</v>
      </c>
      <c r="E208" s="152" t="s">
        <v>1623</v>
      </c>
      <c r="F208" s="153" t="s">
        <v>1624</v>
      </c>
      <c r="G208" s="154" t="s">
        <v>145</v>
      </c>
      <c r="H208" s="155">
        <v>40.799999999999997</v>
      </c>
      <c r="I208" s="156"/>
      <c r="J208" s="157">
        <f t="shared" si="20"/>
        <v>0</v>
      </c>
      <c r="K208" s="158"/>
      <c r="L208" s="30"/>
      <c r="M208" s="159" t="s">
        <v>1</v>
      </c>
      <c r="N208" s="160" t="s">
        <v>37</v>
      </c>
      <c r="O208" s="58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205</v>
      </c>
      <c r="AT208" s="163" t="s">
        <v>142</v>
      </c>
      <c r="AU208" s="163" t="s">
        <v>71</v>
      </c>
      <c r="AY208" s="14" t="s">
        <v>141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4" t="s">
        <v>84</v>
      </c>
      <c r="BK208" s="164">
        <f t="shared" si="29"/>
        <v>0</v>
      </c>
      <c r="BL208" s="14" t="s">
        <v>205</v>
      </c>
      <c r="BM208" s="163" t="s">
        <v>2603</v>
      </c>
    </row>
    <row r="209" spans="1:65" s="2" customFormat="1" ht="37.9" customHeight="1">
      <c r="A209" s="29"/>
      <c r="B209" s="150"/>
      <c r="C209" s="151" t="s">
        <v>527</v>
      </c>
      <c r="D209" s="151" t="s">
        <v>142</v>
      </c>
      <c r="E209" s="152" t="s">
        <v>1626</v>
      </c>
      <c r="F209" s="153" t="s">
        <v>1627</v>
      </c>
      <c r="G209" s="154" t="s">
        <v>145</v>
      </c>
      <c r="H209" s="155">
        <v>40.799999999999997</v>
      </c>
      <c r="I209" s="156"/>
      <c r="J209" s="157">
        <f t="shared" si="20"/>
        <v>0</v>
      </c>
      <c r="K209" s="158"/>
      <c r="L209" s="30"/>
      <c r="M209" s="159" t="s">
        <v>1</v>
      </c>
      <c r="N209" s="160" t="s">
        <v>37</v>
      </c>
      <c r="O209" s="58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205</v>
      </c>
      <c r="AT209" s="163" t="s">
        <v>142</v>
      </c>
      <c r="AU209" s="163" t="s">
        <v>71</v>
      </c>
      <c r="AY209" s="14" t="s">
        <v>141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4" t="s">
        <v>84</v>
      </c>
      <c r="BK209" s="164">
        <f t="shared" si="29"/>
        <v>0</v>
      </c>
      <c r="BL209" s="14" t="s">
        <v>205</v>
      </c>
      <c r="BM209" s="163" t="s">
        <v>2604</v>
      </c>
    </row>
    <row r="210" spans="1:65" s="2" customFormat="1" ht="24.2" customHeight="1">
      <c r="A210" s="29"/>
      <c r="B210" s="150"/>
      <c r="C210" s="151" t="s">
        <v>533</v>
      </c>
      <c r="D210" s="151" t="s">
        <v>142</v>
      </c>
      <c r="E210" s="152" t="s">
        <v>2278</v>
      </c>
      <c r="F210" s="153" t="s">
        <v>2279</v>
      </c>
      <c r="G210" s="154" t="s">
        <v>145</v>
      </c>
      <c r="H210" s="155">
        <v>120.8</v>
      </c>
      <c r="I210" s="156"/>
      <c r="J210" s="157">
        <f t="shared" si="20"/>
        <v>0</v>
      </c>
      <c r="K210" s="158"/>
      <c r="L210" s="30"/>
      <c r="M210" s="159" t="s">
        <v>1</v>
      </c>
      <c r="N210" s="160" t="s">
        <v>37</v>
      </c>
      <c r="O210" s="58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205</v>
      </c>
      <c r="AT210" s="163" t="s">
        <v>142</v>
      </c>
      <c r="AU210" s="163" t="s">
        <v>71</v>
      </c>
      <c r="AY210" s="14" t="s">
        <v>141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4" t="s">
        <v>84</v>
      </c>
      <c r="BK210" s="164">
        <f t="shared" si="29"/>
        <v>0</v>
      </c>
      <c r="BL210" s="14" t="s">
        <v>205</v>
      </c>
      <c r="BM210" s="163" t="s">
        <v>2605</v>
      </c>
    </row>
    <row r="211" spans="1:65" s="2" customFormat="1" ht="37.9" customHeight="1">
      <c r="A211" s="29"/>
      <c r="B211" s="150"/>
      <c r="C211" s="151" t="s">
        <v>537</v>
      </c>
      <c r="D211" s="151" t="s">
        <v>142</v>
      </c>
      <c r="E211" s="152" t="s">
        <v>2281</v>
      </c>
      <c r="F211" s="153" t="s">
        <v>2606</v>
      </c>
      <c r="G211" s="154" t="s">
        <v>145</v>
      </c>
      <c r="H211" s="155">
        <v>570.48</v>
      </c>
      <c r="I211" s="156"/>
      <c r="J211" s="157">
        <f t="shared" si="20"/>
        <v>0</v>
      </c>
      <c r="K211" s="158"/>
      <c r="L211" s="30"/>
      <c r="M211" s="159" t="s">
        <v>1</v>
      </c>
      <c r="N211" s="160" t="s">
        <v>37</v>
      </c>
      <c r="O211" s="58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3" t="s">
        <v>205</v>
      </c>
      <c r="AT211" s="163" t="s">
        <v>142</v>
      </c>
      <c r="AU211" s="163" t="s">
        <v>71</v>
      </c>
      <c r="AY211" s="14" t="s">
        <v>141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4" t="s">
        <v>84</v>
      </c>
      <c r="BK211" s="164">
        <f t="shared" si="29"/>
        <v>0</v>
      </c>
      <c r="BL211" s="14" t="s">
        <v>205</v>
      </c>
      <c r="BM211" s="163" t="s">
        <v>2607</v>
      </c>
    </row>
    <row r="212" spans="1:65" s="2" customFormat="1" ht="24.2" customHeight="1">
      <c r="A212" s="29"/>
      <c r="B212" s="150"/>
      <c r="C212" s="151" t="s">
        <v>541</v>
      </c>
      <c r="D212" s="151" t="s">
        <v>142</v>
      </c>
      <c r="E212" s="152" t="s">
        <v>2284</v>
      </c>
      <c r="F212" s="153" t="s">
        <v>2285</v>
      </c>
      <c r="G212" s="154" t="s">
        <v>483</v>
      </c>
      <c r="H212" s="155">
        <v>36</v>
      </c>
      <c r="I212" s="156"/>
      <c r="J212" s="157">
        <f t="shared" si="20"/>
        <v>0</v>
      </c>
      <c r="K212" s="158"/>
      <c r="L212" s="30"/>
      <c r="M212" s="159" t="s">
        <v>1</v>
      </c>
      <c r="N212" s="160" t="s">
        <v>37</v>
      </c>
      <c r="O212" s="58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3" t="s">
        <v>205</v>
      </c>
      <c r="AT212" s="163" t="s">
        <v>142</v>
      </c>
      <c r="AU212" s="163" t="s">
        <v>71</v>
      </c>
      <c r="AY212" s="14" t="s">
        <v>141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4" t="s">
        <v>84</v>
      </c>
      <c r="BK212" s="164">
        <f t="shared" si="29"/>
        <v>0</v>
      </c>
      <c r="BL212" s="14" t="s">
        <v>205</v>
      </c>
      <c r="BM212" s="163" t="s">
        <v>2608</v>
      </c>
    </row>
    <row r="213" spans="1:65" s="2" customFormat="1" ht="24.2" customHeight="1">
      <c r="A213" s="29"/>
      <c r="B213" s="150"/>
      <c r="C213" s="151" t="s">
        <v>545</v>
      </c>
      <c r="D213" s="151" t="s">
        <v>142</v>
      </c>
      <c r="E213" s="152" t="s">
        <v>1826</v>
      </c>
      <c r="F213" s="153" t="s">
        <v>2287</v>
      </c>
      <c r="G213" s="154" t="s">
        <v>483</v>
      </c>
      <c r="H213" s="155">
        <v>6</v>
      </c>
      <c r="I213" s="156"/>
      <c r="J213" s="157">
        <f t="shared" ref="J213:J230" si="30">ROUND(I213*H213,2)</f>
        <v>0</v>
      </c>
      <c r="K213" s="158"/>
      <c r="L213" s="30"/>
      <c r="M213" s="159" t="s">
        <v>1</v>
      </c>
      <c r="N213" s="160" t="s">
        <v>37</v>
      </c>
      <c r="O213" s="58"/>
      <c r="P213" s="161">
        <f t="shared" ref="P213:P230" si="31">O213*H213</f>
        <v>0</v>
      </c>
      <c r="Q213" s="161">
        <v>0</v>
      </c>
      <c r="R213" s="161">
        <f t="shared" ref="R213:R230" si="32">Q213*H213</f>
        <v>0</v>
      </c>
      <c r="S213" s="161">
        <v>0</v>
      </c>
      <c r="T213" s="162">
        <f t="shared" ref="T213:T230" si="33"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205</v>
      </c>
      <c r="AT213" s="163" t="s">
        <v>142</v>
      </c>
      <c r="AU213" s="163" t="s">
        <v>71</v>
      </c>
      <c r="AY213" s="14" t="s">
        <v>141</v>
      </c>
      <c r="BE213" s="164">
        <f t="shared" ref="BE213:BE230" si="34">IF(N213="základná",J213,0)</f>
        <v>0</v>
      </c>
      <c r="BF213" s="164">
        <f t="shared" ref="BF213:BF230" si="35">IF(N213="znížená",J213,0)</f>
        <v>0</v>
      </c>
      <c r="BG213" s="164">
        <f t="shared" ref="BG213:BG230" si="36">IF(N213="zákl. prenesená",J213,0)</f>
        <v>0</v>
      </c>
      <c r="BH213" s="164">
        <f t="shared" ref="BH213:BH230" si="37">IF(N213="zníž. prenesená",J213,0)</f>
        <v>0</v>
      </c>
      <c r="BI213" s="164">
        <f t="shared" ref="BI213:BI230" si="38">IF(N213="nulová",J213,0)</f>
        <v>0</v>
      </c>
      <c r="BJ213" s="14" t="s">
        <v>84</v>
      </c>
      <c r="BK213" s="164">
        <f t="shared" ref="BK213:BK230" si="39">ROUND(I213*H213,2)</f>
        <v>0</v>
      </c>
      <c r="BL213" s="14" t="s">
        <v>205</v>
      </c>
      <c r="BM213" s="163" t="s">
        <v>2609</v>
      </c>
    </row>
    <row r="214" spans="1:65" s="2" customFormat="1" ht="24.2" customHeight="1">
      <c r="A214" s="29"/>
      <c r="B214" s="150"/>
      <c r="C214" s="151" t="s">
        <v>549</v>
      </c>
      <c r="D214" s="151" t="s">
        <v>142</v>
      </c>
      <c r="E214" s="152" t="s">
        <v>2289</v>
      </c>
      <c r="F214" s="153" t="s">
        <v>2290</v>
      </c>
      <c r="G214" s="154" t="s">
        <v>483</v>
      </c>
      <c r="H214" s="155">
        <v>18</v>
      </c>
      <c r="I214" s="156"/>
      <c r="J214" s="157">
        <f t="shared" si="30"/>
        <v>0</v>
      </c>
      <c r="K214" s="158"/>
      <c r="L214" s="30"/>
      <c r="M214" s="159" t="s">
        <v>1</v>
      </c>
      <c r="N214" s="160" t="s">
        <v>37</v>
      </c>
      <c r="O214" s="58"/>
      <c r="P214" s="161">
        <f t="shared" si="31"/>
        <v>0</v>
      </c>
      <c r="Q214" s="161">
        <v>0</v>
      </c>
      <c r="R214" s="161">
        <f t="shared" si="32"/>
        <v>0</v>
      </c>
      <c r="S214" s="161">
        <v>0</v>
      </c>
      <c r="T214" s="162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3" t="s">
        <v>205</v>
      </c>
      <c r="AT214" s="163" t="s">
        <v>142</v>
      </c>
      <c r="AU214" s="163" t="s">
        <v>71</v>
      </c>
      <c r="AY214" s="14" t="s">
        <v>141</v>
      </c>
      <c r="BE214" s="164">
        <f t="shared" si="34"/>
        <v>0</v>
      </c>
      <c r="BF214" s="164">
        <f t="shared" si="35"/>
        <v>0</v>
      </c>
      <c r="BG214" s="164">
        <f t="shared" si="36"/>
        <v>0</v>
      </c>
      <c r="BH214" s="164">
        <f t="shared" si="37"/>
        <v>0</v>
      </c>
      <c r="BI214" s="164">
        <f t="shared" si="38"/>
        <v>0</v>
      </c>
      <c r="BJ214" s="14" t="s">
        <v>84</v>
      </c>
      <c r="BK214" s="164">
        <f t="shared" si="39"/>
        <v>0</v>
      </c>
      <c r="BL214" s="14" t="s">
        <v>205</v>
      </c>
      <c r="BM214" s="163" t="s">
        <v>2610</v>
      </c>
    </row>
    <row r="215" spans="1:65" s="2" customFormat="1" ht="21.75" customHeight="1">
      <c r="A215" s="29"/>
      <c r="B215" s="150"/>
      <c r="C215" s="151" t="s">
        <v>553</v>
      </c>
      <c r="D215" s="151" t="s">
        <v>142</v>
      </c>
      <c r="E215" s="152" t="s">
        <v>1832</v>
      </c>
      <c r="F215" s="153" t="s">
        <v>2316</v>
      </c>
      <c r="G215" s="154" t="s">
        <v>187</v>
      </c>
      <c r="H215" s="155">
        <v>3.72</v>
      </c>
      <c r="I215" s="156"/>
      <c r="J215" s="157">
        <f t="shared" si="30"/>
        <v>0</v>
      </c>
      <c r="K215" s="158"/>
      <c r="L215" s="30"/>
      <c r="M215" s="159" t="s">
        <v>1</v>
      </c>
      <c r="N215" s="160" t="s">
        <v>37</v>
      </c>
      <c r="O215" s="58"/>
      <c r="P215" s="161">
        <f t="shared" si="31"/>
        <v>0</v>
      </c>
      <c r="Q215" s="161">
        <v>0</v>
      </c>
      <c r="R215" s="161">
        <f t="shared" si="32"/>
        <v>0</v>
      </c>
      <c r="S215" s="161">
        <v>0</v>
      </c>
      <c r="T215" s="162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3" t="s">
        <v>205</v>
      </c>
      <c r="AT215" s="163" t="s">
        <v>142</v>
      </c>
      <c r="AU215" s="163" t="s">
        <v>71</v>
      </c>
      <c r="AY215" s="14" t="s">
        <v>141</v>
      </c>
      <c r="BE215" s="164">
        <f t="shared" si="34"/>
        <v>0</v>
      </c>
      <c r="BF215" s="164">
        <f t="shared" si="35"/>
        <v>0</v>
      </c>
      <c r="BG215" s="164">
        <f t="shared" si="36"/>
        <v>0</v>
      </c>
      <c r="BH215" s="164">
        <f t="shared" si="37"/>
        <v>0</v>
      </c>
      <c r="BI215" s="164">
        <f t="shared" si="38"/>
        <v>0</v>
      </c>
      <c r="BJ215" s="14" t="s">
        <v>84</v>
      </c>
      <c r="BK215" s="164">
        <f t="shared" si="39"/>
        <v>0</v>
      </c>
      <c r="BL215" s="14" t="s">
        <v>205</v>
      </c>
      <c r="BM215" s="163" t="s">
        <v>2611</v>
      </c>
    </row>
    <row r="216" spans="1:65" s="2" customFormat="1" ht="21.75" customHeight="1">
      <c r="A216" s="29"/>
      <c r="B216" s="150"/>
      <c r="C216" s="151" t="s">
        <v>557</v>
      </c>
      <c r="D216" s="151" t="s">
        <v>142</v>
      </c>
      <c r="E216" s="152" t="s">
        <v>1835</v>
      </c>
      <c r="F216" s="153" t="s">
        <v>1836</v>
      </c>
      <c r="G216" s="154" t="s">
        <v>187</v>
      </c>
      <c r="H216" s="155">
        <v>3.72</v>
      </c>
      <c r="I216" s="156"/>
      <c r="J216" s="157">
        <f t="shared" si="30"/>
        <v>0</v>
      </c>
      <c r="K216" s="158"/>
      <c r="L216" s="30"/>
      <c r="M216" s="159" t="s">
        <v>1</v>
      </c>
      <c r="N216" s="160" t="s">
        <v>37</v>
      </c>
      <c r="O216" s="58"/>
      <c r="P216" s="161">
        <f t="shared" si="31"/>
        <v>0</v>
      </c>
      <c r="Q216" s="161">
        <v>0</v>
      </c>
      <c r="R216" s="161">
        <f t="shared" si="32"/>
        <v>0</v>
      </c>
      <c r="S216" s="161">
        <v>0</v>
      </c>
      <c r="T216" s="162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3" t="s">
        <v>205</v>
      </c>
      <c r="AT216" s="163" t="s">
        <v>142</v>
      </c>
      <c r="AU216" s="163" t="s">
        <v>71</v>
      </c>
      <c r="AY216" s="14" t="s">
        <v>141</v>
      </c>
      <c r="BE216" s="164">
        <f t="shared" si="34"/>
        <v>0</v>
      </c>
      <c r="BF216" s="164">
        <f t="shared" si="35"/>
        <v>0</v>
      </c>
      <c r="BG216" s="164">
        <f t="shared" si="36"/>
        <v>0</v>
      </c>
      <c r="BH216" s="164">
        <f t="shared" si="37"/>
        <v>0</v>
      </c>
      <c r="BI216" s="164">
        <f t="shared" si="38"/>
        <v>0</v>
      </c>
      <c r="BJ216" s="14" t="s">
        <v>84</v>
      </c>
      <c r="BK216" s="164">
        <f t="shared" si="39"/>
        <v>0</v>
      </c>
      <c r="BL216" s="14" t="s">
        <v>205</v>
      </c>
      <c r="BM216" s="163" t="s">
        <v>2612</v>
      </c>
    </row>
    <row r="217" spans="1:65" s="2" customFormat="1" ht="21.75" customHeight="1">
      <c r="A217" s="29"/>
      <c r="B217" s="150"/>
      <c r="C217" s="151" t="s">
        <v>561</v>
      </c>
      <c r="D217" s="151" t="s">
        <v>142</v>
      </c>
      <c r="E217" s="152" t="s">
        <v>1835</v>
      </c>
      <c r="F217" s="153" t="s">
        <v>1836</v>
      </c>
      <c r="G217" s="154" t="s">
        <v>187</v>
      </c>
      <c r="H217" s="155">
        <v>3.72</v>
      </c>
      <c r="I217" s="156"/>
      <c r="J217" s="157">
        <f t="shared" si="30"/>
        <v>0</v>
      </c>
      <c r="K217" s="158"/>
      <c r="L217" s="30"/>
      <c r="M217" s="159" t="s">
        <v>1</v>
      </c>
      <c r="N217" s="160" t="s">
        <v>37</v>
      </c>
      <c r="O217" s="58"/>
      <c r="P217" s="161">
        <f t="shared" si="31"/>
        <v>0</v>
      </c>
      <c r="Q217" s="161">
        <v>0</v>
      </c>
      <c r="R217" s="161">
        <f t="shared" si="32"/>
        <v>0</v>
      </c>
      <c r="S217" s="161">
        <v>0</v>
      </c>
      <c r="T217" s="162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3" t="s">
        <v>205</v>
      </c>
      <c r="AT217" s="163" t="s">
        <v>142</v>
      </c>
      <c r="AU217" s="163" t="s">
        <v>71</v>
      </c>
      <c r="AY217" s="14" t="s">
        <v>141</v>
      </c>
      <c r="BE217" s="164">
        <f t="shared" si="34"/>
        <v>0</v>
      </c>
      <c r="BF217" s="164">
        <f t="shared" si="35"/>
        <v>0</v>
      </c>
      <c r="BG217" s="164">
        <f t="shared" si="36"/>
        <v>0</v>
      </c>
      <c r="BH217" s="164">
        <f t="shared" si="37"/>
        <v>0</v>
      </c>
      <c r="BI217" s="164">
        <f t="shared" si="38"/>
        <v>0</v>
      </c>
      <c r="BJ217" s="14" t="s">
        <v>84</v>
      </c>
      <c r="BK217" s="164">
        <f t="shared" si="39"/>
        <v>0</v>
      </c>
      <c r="BL217" s="14" t="s">
        <v>205</v>
      </c>
      <c r="BM217" s="163" t="s">
        <v>2613</v>
      </c>
    </row>
    <row r="218" spans="1:65" s="2" customFormat="1" ht="24.2" customHeight="1">
      <c r="A218" s="29"/>
      <c r="B218" s="150"/>
      <c r="C218" s="151" t="s">
        <v>565</v>
      </c>
      <c r="D218" s="151" t="s">
        <v>142</v>
      </c>
      <c r="E218" s="152" t="s">
        <v>1838</v>
      </c>
      <c r="F218" s="153" t="s">
        <v>2320</v>
      </c>
      <c r="G218" s="154" t="s">
        <v>187</v>
      </c>
      <c r="H218" s="155">
        <v>37.200000000000003</v>
      </c>
      <c r="I218" s="156"/>
      <c r="J218" s="157">
        <f t="shared" si="30"/>
        <v>0</v>
      </c>
      <c r="K218" s="158"/>
      <c r="L218" s="30"/>
      <c r="M218" s="159" t="s">
        <v>1</v>
      </c>
      <c r="N218" s="160" t="s">
        <v>37</v>
      </c>
      <c r="O218" s="58"/>
      <c r="P218" s="161">
        <f t="shared" si="31"/>
        <v>0</v>
      </c>
      <c r="Q218" s="161">
        <v>0</v>
      </c>
      <c r="R218" s="161">
        <f t="shared" si="32"/>
        <v>0</v>
      </c>
      <c r="S218" s="161">
        <v>0</v>
      </c>
      <c r="T218" s="162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3" t="s">
        <v>205</v>
      </c>
      <c r="AT218" s="163" t="s">
        <v>142</v>
      </c>
      <c r="AU218" s="163" t="s">
        <v>71</v>
      </c>
      <c r="AY218" s="14" t="s">
        <v>141</v>
      </c>
      <c r="BE218" s="164">
        <f t="shared" si="34"/>
        <v>0</v>
      </c>
      <c r="BF218" s="164">
        <f t="shared" si="35"/>
        <v>0</v>
      </c>
      <c r="BG218" s="164">
        <f t="shared" si="36"/>
        <v>0</v>
      </c>
      <c r="BH218" s="164">
        <f t="shared" si="37"/>
        <v>0</v>
      </c>
      <c r="BI218" s="164">
        <f t="shared" si="38"/>
        <v>0</v>
      </c>
      <c r="BJ218" s="14" t="s">
        <v>84</v>
      </c>
      <c r="BK218" s="164">
        <f t="shared" si="39"/>
        <v>0</v>
      </c>
      <c r="BL218" s="14" t="s">
        <v>205</v>
      </c>
      <c r="BM218" s="163" t="s">
        <v>2614</v>
      </c>
    </row>
    <row r="219" spans="1:65" s="2" customFormat="1" ht="24.2" customHeight="1">
      <c r="A219" s="29"/>
      <c r="B219" s="150"/>
      <c r="C219" s="151" t="s">
        <v>569</v>
      </c>
      <c r="D219" s="151" t="s">
        <v>142</v>
      </c>
      <c r="E219" s="152" t="s">
        <v>470</v>
      </c>
      <c r="F219" s="153" t="s">
        <v>471</v>
      </c>
      <c r="G219" s="154" t="s">
        <v>472</v>
      </c>
      <c r="H219" s="178"/>
      <c r="I219" s="156"/>
      <c r="J219" s="157">
        <f t="shared" si="30"/>
        <v>0</v>
      </c>
      <c r="K219" s="158"/>
      <c r="L219" s="30"/>
      <c r="M219" s="159" t="s">
        <v>1</v>
      </c>
      <c r="N219" s="160" t="s">
        <v>37</v>
      </c>
      <c r="O219" s="58"/>
      <c r="P219" s="161">
        <f t="shared" si="31"/>
        <v>0</v>
      </c>
      <c r="Q219" s="161">
        <v>0</v>
      </c>
      <c r="R219" s="161">
        <f t="shared" si="32"/>
        <v>0</v>
      </c>
      <c r="S219" s="161">
        <v>0</v>
      </c>
      <c r="T219" s="162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3" t="s">
        <v>205</v>
      </c>
      <c r="AT219" s="163" t="s">
        <v>142</v>
      </c>
      <c r="AU219" s="163" t="s">
        <v>71</v>
      </c>
      <c r="AY219" s="14" t="s">
        <v>141</v>
      </c>
      <c r="BE219" s="164">
        <f t="shared" si="34"/>
        <v>0</v>
      </c>
      <c r="BF219" s="164">
        <f t="shared" si="35"/>
        <v>0</v>
      </c>
      <c r="BG219" s="164">
        <f t="shared" si="36"/>
        <v>0</v>
      </c>
      <c r="BH219" s="164">
        <f t="shared" si="37"/>
        <v>0</v>
      </c>
      <c r="BI219" s="164">
        <f t="shared" si="38"/>
        <v>0</v>
      </c>
      <c r="BJ219" s="14" t="s">
        <v>84</v>
      </c>
      <c r="BK219" s="164">
        <f t="shared" si="39"/>
        <v>0</v>
      </c>
      <c r="BL219" s="14" t="s">
        <v>205</v>
      </c>
      <c r="BM219" s="163" t="s">
        <v>2615</v>
      </c>
    </row>
    <row r="220" spans="1:65" s="2" customFormat="1" ht="24.2" customHeight="1">
      <c r="A220" s="29"/>
      <c r="B220" s="150"/>
      <c r="C220" s="151" t="s">
        <v>573</v>
      </c>
      <c r="D220" s="151" t="s">
        <v>142</v>
      </c>
      <c r="E220" s="152" t="s">
        <v>918</v>
      </c>
      <c r="F220" s="153" t="s">
        <v>919</v>
      </c>
      <c r="G220" s="154" t="s">
        <v>472</v>
      </c>
      <c r="H220" s="178"/>
      <c r="I220" s="156"/>
      <c r="J220" s="157">
        <f t="shared" si="30"/>
        <v>0</v>
      </c>
      <c r="K220" s="158"/>
      <c r="L220" s="30"/>
      <c r="M220" s="159" t="s">
        <v>1</v>
      </c>
      <c r="N220" s="160" t="s">
        <v>37</v>
      </c>
      <c r="O220" s="58"/>
      <c r="P220" s="161">
        <f t="shared" si="31"/>
        <v>0</v>
      </c>
      <c r="Q220" s="161">
        <v>0</v>
      </c>
      <c r="R220" s="161">
        <f t="shared" si="32"/>
        <v>0</v>
      </c>
      <c r="S220" s="161">
        <v>0</v>
      </c>
      <c r="T220" s="162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3" t="s">
        <v>205</v>
      </c>
      <c r="AT220" s="163" t="s">
        <v>142</v>
      </c>
      <c r="AU220" s="163" t="s">
        <v>71</v>
      </c>
      <c r="AY220" s="14" t="s">
        <v>141</v>
      </c>
      <c r="BE220" s="164">
        <f t="shared" si="34"/>
        <v>0</v>
      </c>
      <c r="BF220" s="164">
        <f t="shared" si="35"/>
        <v>0</v>
      </c>
      <c r="BG220" s="164">
        <f t="shared" si="36"/>
        <v>0</v>
      </c>
      <c r="BH220" s="164">
        <f t="shared" si="37"/>
        <v>0</v>
      </c>
      <c r="BI220" s="164">
        <f t="shared" si="38"/>
        <v>0</v>
      </c>
      <c r="BJ220" s="14" t="s">
        <v>84</v>
      </c>
      <c r="BK220" s="164">
        <f t="shared" si="39"/>
        <v>0</v>
      </c>
      <c r="BL220" s="14" t="s">
        <v>205</v>
      </c>
      <c r="BM220" s="163" t="s">
        <v>2616</v>
      </c>
    </row>
    <row r="221" spans="1:65" s="2" customFormat="1" ht="21.75" customHeight="1">
      <c r="A221" s="29"/>
      <c r="B221" s="150"/>
      <c r="C221" s="151" t="s">
        <v>577</v>
      </c>
      <c r="D221" s="151" t="s">
        <v>142</v>
      </c>
      <c r="E221" s="152" t="s">
        <v>1133</v>
      </c>
      <c r="F221" s="153" t="s">
        <v>1134</v>
      </c>
      <c r="G221" s="154" t="s">
        <v>472</v>
      </c>
      <c r="H221" s="178"/>
      <c r="I221" s="156"/>
      <c r="J221" s="157">
        <f t="shared" si="30"/>
        <v>0</v>
      </c>
      <c r="K221" s="158"/>
      <c r="L221" s="30"/>
      <c r="M221" s="159" t="s">
        <v>1</v>
      </c>
      <c r="N221" s="160" t="s">
        <v>37</v>
      </c>
      <c r="O221" s="58"/>
      <c r="P221" s="161">
        <f t="shared" si="31"/>
        <v>0</v>
      </c>
      <c r="Q221" s="161">
        <v>0</v>
      </c>
      <c r="R221" s="161">
        <f t="shared" si="32"/>
        <v>0</v>
      </c>
      <c r="S221" s="161">
        <v>0</v>
      </c>
      <c r="T221" s="162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3" t="s">
        <v>205</v>
      </c>
      <c r="AT221" s="163" t="s">
        <v>142</v>
      </c>
      <c r="AU221" s="163" t="s">
        <v>71</v>
      </c>
      <c r="AY221" s="14" t="s">
        <v>141</v>
      </c>
      <c r="BE221" s="164">
        <f t="shared" si="34"/>
        <v>0</v>
      </c>
      <c r="BF221" s="164">
        <f t="shared" si="35"/>
        <v>0</v>
      </c>
      <c r="BG221" s="164">
        <f t="shared" si="36"/>
        <v>0</v>
      </c>
      <c r="BH221" s="164">
        <f t="shared" si="37"/>
        <v>0</v>
      </c>
      <c r="BI221" s="164">
        <f t="shared" si="38"/>
        <v>0</v>
      </c>
      <c r="BJ221" s="14" t="s">
        <v>84</v>
      </c>
      <c r="BK221" s="164">
        <f t="shared" si="39"/>
        <v>0</v>
      </c>
      <c r="BL221" s="14" t="s">
        <v>205</v>
      </c>
      <c r="BM221" s="163" t="s">
        <v>2617</v>
      </c>
    </row>
    <row r="222" spans="1:65" s="2" customFormat="1" ht="24.2" customHeight="1">
      <c r="A222" s="29"/>
      <c r="B222" s="150"/>
      <c r="C222" s="151" t="s">
        <v>581</v>
      </c>
      <c r="D222" s="151" t="s">
        <v>142</v>
      </c>
      <c r="E222" s="152" t="s">
        <v>2200</v>
      </c>
      <c r="F222" s="153" t="s">
        <v>2201</v>
      </c>
      <c r="G222" s="154" t="s">
        <v>187</v>
      </c>
      <c r="H222" s="155">
        <v>0.49</v>
      </c>
      <c r="I222" s="156"/>
      <c r="J222" s="157">
        <f t="shared" si="30"/>
        <v>0</v>
      </c>
      <c r="K222" s="158"/>
      <c r="L222" s="30"/>
      <c r="M222" s="159" t="s">
        <v>1</v>
      </c>
      <c r="N222" s="160" t="s">
        <v>37</v>
      </c>
      <c r="O222" s="58"/>
      <c r="P222" s="161">
        <f t="shared" si="31"/>
        <v>0</v>
      </c>
      <c r="Q222" s="161">
        <v>0</v>
      </c>
      <c r="R222" s="161">
        <f t="shared" si="32"/>
        <v>0</v>
      </c>
      <c r="S222" s="161">
        <v>0</v>
      </c>
      <c r="T222" s="162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3" t="s">
        <v>205</v>
      </c>
      <c r="AT222" s="163" t="s">
        <v>142</v>
      </c>
      <c r="AU222" s="163" t="s">
        <v>71</v>
      </c>
      <c r="AY222" s="14" t="s">
        <v>141</v>
      </c>
      <c r="BE222" s="164">
        <f t="shared" si="34"/>
        <v>0</v>
      </c>
      <c r="BF222" s="164">
        <f t="shared" si="35"/>
        <v>0</v>
      </c>
      <c r="BG222" s="164">
        <f t="shared" si="36"/>
        <v>0</v>
      </c>
      <c r="BH222" s="164">
        <f t="shared" si="37"/>
        <v>0</v>
      </c>
      <c r="BI222" s="164">
        <f t="shared" si="38"/>
        <v>0</v>
      </c>
      <c r="BJ222" s="14" t="s">
        <v>84</v>
      </c>
      <c r="BK222" s="164">
        <f t="shared" si="39"/>
        <v>0</v>
      </c>
      <c r="BL222" s="14" t="s">
        <v>205</v>
      </c>
      <c r="BM222" s="163" t="s">
        <v>2618</v>
      </c>
    </row>
    <row r="223" spans="1:65" s="2" customFormat="1" ht="21.75" customHeight="1">
      <c r="A223" s="29"/>
      <c r="B223" s="150"/>
      <c r="C223" s="151" t="s">
        <v>585</v>
      </c>
      <c r="D223" s="151" t="s">
        <v>142</v>
      </c>
      <c r="E223" s="152" t="s">
        <v>2220</v>
      </c>
      <c r="F223" s="153" t="s">
        <v>2221</v>
      </c>
      <c r="G223" s="154" t="s">
        <v>187</v>
      </c>
      <c r="H223" s="155">
        <v>0.96</v>
      </c>
      <c r="I223" s="156"/>
      <c r="J223" s="157">
        <f t="shared" si="30"/>
        <v>0</v>
      </c>
      <c r="K223" s="158"/>
      <c r="L223" s="30"/>
      <c r="M223" s="159" t="s">
        <v>1</v>
      </c>
      <c r="N223" s="160" t="s">
        <v>37</v>
      </c>
      <c r="O223" s="58"/>
      <c r="P223" s="161">
        <f t="shared" si="31"/>
        <v>0</v>
      </c>
      <c r="Q223" s="161">
        <v>0</v>
      </c>
      <c r="R223" s="161">
        <f t="shared" si="32"/>
        <v>0</v>
      </c>
      <c r="S223" s="161">
        <v>0</v>
      </c>
      <c r="T223" s="162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3" t="s">
        <v>205</v>
      </c>
      <c r="AT223" s="163" t="s">
        <v>142</v>
      </c>
      <c r="AU223" s="163" t="s">
        <v>71</v>
      </c>
      <c r="AY223" s="14" t="s">
        <v>141</v>
      </c>
      <c r="BE223" s="164">
        <f t="shared" si="34"/>
        <v>0</v>
      </c>
      <c r="BF223" s="164">
        <f t="shared" si="35"/>
        <v>0</v>
      </c>
      <c r="BG223" s="164">
        <f t="shared" si="36"/>
        <v>0</v>
      </c>
      <c r="BH223" s="164">
        <f t="shared" si="37"/>
        <v>0</v>
      </c>
      <c r="BI223" s="164">
        <f t="shared" si="38"/>
        <v>0</v>
      </c>
      <c r="BJ223" s="14" t="s">
        <v>84</v>
      </c>
      <c r="BK223" s="164">
        <f t="shared" si="39"/>
        <v>0</v>
      </c>
      <c r="BL223" s="14" t="s">
        <v>205</v>
      </c>
      <c r="BM223" s="163" t="s">
        <v>2619</v>
      </c>
    </row>
    <row r="224" spans="1:65" s="2" customFormat="1" ht="24.2" customHeight="1">
      <c r="A224" s="29"/>
      <c r="B224" s="150"/>
      <c r="C224" s="151" t="s">
        <v>589</v>
      </c>
      <c r="D224" s="151" t="s">
        <v>142</v>
      </c>
      <c r="E224" s="152" t="s">
        <v>1155</v>
      </c>
      <c r="F224" s="153" t="s">
        <v>1156</v>
      </c>
      <c r="G224" s="154" t="s">
        <v>472</v>
      </c>
      <c r="H224" s="178"/>
      <c r="I224" s="156"/>
      <c r="J224" s="157">
        <f t="shared" si="30"/>
        <v>0</v>
      </c>
      <c r="K224" s="158"/>
      <c r="L224" s="30"/>
      <c r="M224" s="159" t="s">
        <v>1</v>
      </c>
      <c r="N224" s="160" t="s">
        <v>37</v>
      </c>
      <c r="O224" s="58"/>
      <c r="P224" s="161">
        <f t="shared" si="31"/>
        <v>0</v>
      </c>
      <c r="Q224" s="161">
        <v>0</v>
      </c>
      <c r="R224" s="161">
        <f t="shared" si="32"/>
        <v>0</v>
      </c>
      <c r="S224" s="161">
        <v>0</v>
      </c>
      <c r="T224" s="162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3" t="s">
        <v>205</v>
      </c>
      <c r="AT224" s="163" t="s">
        <v>142</v>
      </c>
      <c r="AU224" s="163" t="s">
        <v>71</v>
      </c>
      <c r="AY224" s="14" t="s">
        <v>141</v>
      </c>
      <c r="BE224" s="164">
        <f t="shared" si="34"/>
        <v>0</v>
      </c>
      <c r="BF224" s="164">
        <f t="shared" si="35"/>
        <v>0</v>
      </c>
      <c r="BG224" s="164">
        <f t="shared" si="36"/>
        <v>0</v>
      </c>
      <c r="BH224" s="164">
        <f t="shared" si="37"/>
        <v>0</v>
      </c>
      <c r="BI224" s="164">
        <f t="shared" si="38"/>
        <v>0</v>
      </c>
      <c r="BJ224" s="14" t="s">
        <v>84</v>
      </c>
      <c r="BK224" s="164">
        <f t="shared" si="39"/>
        <v>0</v>
      </c>
      <c r="BL224" s="14" t="s">
        <v>205</v>
      </c>
      <c r="BM224" s="163" t="s">
        <v>2620</v>
      </c>
    </row>
    <row r="225" spans="1:65" s="2" customFormat="1" ht="24.2" customHeight="1">
      <c r="A225" s="29"/>
      <c r="B225" s="150"/>
      <c r="C225" s="151" t="s">
        <v>593</v>
      </c>
      <c r="D225" s="151" t="s">
        <v>142</v>
      </c>
      <c r="E225" s="152" t="s">
        <v>1919</v>
      </c>
      <c r="F225" s="153" t="s">
        <v>2322</v>
      </c>
      <c r="G225" s="154" t="s">
        <v>472</v>
      </c>
      <c r="H225" s="178"/>
      <c r="I225" s="156"/>
      <c r="J225" s="157">
        <f t="shared" si="30"/>
        <v>0</v>
      </c>
      <c r="K225" s="158"/>
      <c r="L225" s="30"/>
      <c r="M225" s="159" t="s">
        <v>1</v>
      </c>
      <c r="N225" s="160" t="s">
        <v>37</v>
      </c>
      <c r="O225" s="58"/>
      <c r="P225" s="161">
        <f t="shared" si="31"/>
        <v>0</v>
      </c>
      <c r="Q225" s="161">
        <v>0</v>
      </c>
      <c r="R225" s="161">
        <f t="shared" si="32"/>
        <v>0</v>
      </c>
      <c r="S225" s="161">
        <v>0</v>
      </c>
      <c r="T225" s="162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3" t="s">
        <v>205</v>
      </c>
      <c r="AT225" s="163" t="s">
        <v>142</v>
      </c>
      <c r="AU225" s="163" t="s">
        <v>71</v>
      </c>
      <c r="AY225" s="14" t="s">
        <v>141</v>
      </c>
      <c r="BE225" s="164">
        <f t="shared" si="34"/>
        <v>0</v>
      </c>
      <c r="BF225" s="164">
        <f t="shared" si="35"/>
        <v>0</v>
      </c>
      <c r="BG225" s="164">
        <f t="shared" si="36"/>
        <v>0</v>
      </c>
      <c r="BH225" s="164">
        <f t="shared" si="37"/>
        <v>0</v>
      </c>
      <c r="BI225" s="164">
        <f t="shared" si="38"/>
        <v>0</v>
      </c>
      <c r="BJ225" s="14" t="s">
        <v>84</v>
      </c>
      <c r="BK225" s="164">
        <f t="shared" si="39"/>
        <v>0</v>
      </c>
      <c r="BL225" s="14" t="s">
        <v>205</v>
      </c>
      <c r="BM225" s="163" t="s">
        <v>2621</v>
      </c>
    </row>
    <row r="226" spans="1:65" s="2" customFormat="1" ht="16.5" customHeight="1">
      <c r="A226" s="29"/>
      <c r="B226" s="150"/>
      <c r="C226" s="151" t="s">
        <v>597</v>
      </c>
      <c r="D226" s="151" t="s">
        <v>142</v>
      </c>
      <c r="E226" s="152" t="s">
        <v>1178</v>
      </c>
      <c r="F226" s="153" t="s">
        <v>2622</v>
      </c>
      <c r="G226" s="154" t="s">
        <v>297</v>
      </c>
      <c r="H226" s="155">
        <v>1</v>
      </c>
      <c r="I226" s="156"/>
      <c r="J226" s="157">
        <f t="shared" si="30"/>
        <v>0</v>
      </c>
      <c r="K226" s="158"/>
      <c r="L226" s="30"/>
      <c r="M226" s="159" t="s">
        <v>1</v>
      </c>
      <c r="N226" s="160" t="s">
        <v>37</v>
      </c>
      <c r="O226" s="58"/>
      <c r="P226" s="161">
        <f t="shared" si="31"/>
        <v>0</v>
      </c>
      <c r="Q226" s="161">
        <v>0</v>
      </c>
      <c r="R226" s="161">
        <f t="shared" si="32"/>
        <v>0</v>
      </c>
      <c r="S226" s="161">
        <v>0</v>
      </c>
      <c r="T226" s="162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3" t="s">
        <v>146</v>
      </c>
      <c r="AT226" s="163" t="s">
        <v>142</v>
      </c>
      <c r="AU226" s="163" t="s">
        <v>71</v>
      </c>
      <c r="AY226" s="14" t="s">
        <v>141</v>
      </c>
      <c r="BE226" s="164">
        <f t="shared" si="34"/>
        <v>0</v>
      </c>
      <c r="BF226" s="164">
        <f t="shared" si="35"/>
        <v>0</v>
      </c>
      <c r="BG226" s="164">
        <f t="shared" si="36"/>
        <v>0</v>
      </c>
      <c r="BH226" s="164">
        <f t="shared" si="37"/>
        <v>0</v>
      </c>
      <c r="BI226" s="164">
        <f t="shared" si="38"/>
        <v>0</v>
      </c>
      <c r="BJ226" s="14" t="s">
        <v>84</v>
      </c>
      <c r="BK226" s="164">
        <f t="shared" si="39"/>
        <v>0</v>
      </c>
      <c r="BL226" s="14" t="s">
        <v>146</v>
      </c>
      <c r="BM226" s="163" t="s">
        <v>2623</v>
      </c>
    </row>
    <row r="227" spans="1:65" s="2" customFormat="1" ht="16.5" customHeight="1">
      <c r="A227" s="29"/>
      <c r="B227" s="150"/>
      <c r="C227" s="151" t="s">
        <v>601</v>
      </c>
      <c r="D227" s="151" t="s">
        <v>142</v>
      </c>
      <c r="E227" s="152" t="s">
        <v>1182</v>
      </c>
      <c r="F227" s="153" t="s">
        <v>2206</v>
      </c>
      <c r="G227" s="154" t="s">
        <v>297</v>
      </c>
      <c r="H227" s="155">
        <v>1</v>
      </c>
      <c r="I227" s="156"/>
      <c r="J227" s="157">
        <f t="shared" si="30"/>
        <v>0</v>
      </c>
      <c r="K227" s="158"/>
      <c r="L227" s="30"/>
      <c r="M227" s="159" t="s">
        <v>1</v>
      </c>
      <c r="N227" s="160" t="s">
        <v>37</v>
      </c>
      <c r="O227" s="58"/>
      <c r="P227" s="161">
        <f t="shared" si="31"/>
        <v>0</v>
      </c>
      <c r="Q227" s="161">
        <v>0</v>
      </c>
      <c r="R227" s="161">
        <f t="shared" si="32"/>
        <v>0</v>
      </c>
      <c r="S227" s="161">
        <v>0</v>
      </c>
      <c r="T227" s="162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3" t="s">
        <v>146</v>
      </c>
      <c r="AT227" s="163" t="s">
        <v>142</v>
      </c>
      <c r="AU227" s="163" t="s">
        <v>71</v>
      </c>
      <c r="AY227" s="14" t="s">
        <v>141</v>
      </c>
      <c r="BE227" s="164">
        <f t="shared" si="34"/>
        <v>0</v>
      </c>
      <c r="BF227" s="164">
        <f t="shared" si="35"/>
        <v>0</v>
      </c>
      <c r="BG227" s="164">
        <f t="shared" si="36"/>
        <v>0</v>
      </c>
      <c r="BH227" s="164">
        <f t="shared" si="37"/>
        <v>0</v>
      </c>
      <c r="BI227" s="164">
        <f t="shared" si="38"/>
        <v>0</v>
      </c>
      <c r="BJ227" s="14" t="s">
        <v>84</v>
      </c>
      <c r="BK227" s="164">
        <f t="shared" si="39"/>
        <v>0</v>
      </c>
      <c r="BL227" s="14" t="s">
        <v>146</v>
      </c>
      <c r="BM227" s="163" t="s">
        <v>2624</v>
      </c>
    </row>
    <row r="228" spans="1:65" s="2" customFormat="1" ht="24.2" customHeight="1">
      <c r="A228" s="29"/>
      <c r="B228" s="150"/>
      <c r="C228" s="151" t="s">
        <v>605</v>
      </c>
      <c r="D228" s="151" t="s">
        <v>142</v>
      </c>
      <c r="E228" s="152" t="s">
        <v>1190</v>
      </c>
      <c r="F228" s="153" t="s">
        <v>1215</v>
      </c>
      <c r="G228" s="154" t="s">
        <v>297</v>
      </c>
      <c r="H228" s="155">
        <v>1</v>
      </c>
      <c r="I228" s="156"/>
      <c r="J228" s="157">
        <f t="shared" si="30"/>
        <v>0</v>
      </c>
      <c r="K228" s="158"/>
      <c r="L228" s="30"/>
      <c r="M228" s="159" t="s">
        <v>1</v>
      </c>
      <c r="N228" s="160" t="s">
        <v>37</v>
      </c>
      <c r="O228" s="58"/>
      <c r="P228" s="161">
        <f t="shared" si="31"/>
        <v>0</v>
      </c>
      <c r="Q228" s="161">
        <v>0</v>
      </c>
      <c r="R228" s="161">
        <f t="shared" si="32"/>
        <v>0</v>
      </c>
      <c r="S228" s="161">
        <v>0</v>
      </c>
      <c r="T228" s="162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3" t="s">
        <v>146</v>
      </c>
      <c r="AT228" s="163" t="s">
        <v>142</v>
      </c>
      <c r="AU228" s="163" t="s">
        <v>71</v>
      </c>
      <c r="AY228" s="14" t="s">
        <v>141</v>
      </c>
      <c r="BE228" s="164">
        <f t="shared" si="34"/>
        <v>0</v>
      </c>
      <c r="BF228" s="164">
        <f t="shared" si="35"/>
        <v>0</v>
      </c>
      <c r="BG228" s="164">
        <f t="shared" si="36"/>
        <v>0</v>
      </c>
      <c r="BH228" s="164">
        <f t="shared" si="37"/>
        <v>0</v>
      </c>
      <c r="BI228" s="164">
        <f t="shared" si="38"/>
        <v>0</v>
      </c>
      <c r="BJ228" s="14" t="s">
        <v>84</v>
      </c>
      <c r="BK228" s="164">
        <f t="shared" si="39"/>
        <v>0</v>
      </c>
      <c r="BL228" s="14" t="s">
        <v>146</v>
      </c>
      <c r="BM228" s="163" t="s">
        <v>2625</v>
      </c>
    </row>
    <row r="229" spans="1:65" s="2" customFormat="1" ht="16.5" customHeight="1">
      <c r="A229" s="29"/>
      <c r="B229" s="150"/>
      <c r="C229" s="151" t="s">
        <v>609</v>
      </c>
      <c r="D229" s="151" t="s">
        <v>142</v>
      </c>
      <c r="E229" s="152" t="s">
        <v>1194</v>
      </c>
      <c r="F229" s="153" t="s">
        <v>2209</v>
      </c>
      <c r="G229" s="154" t="s">
        <v>287</v>
      </c>
      <c r="H229" s="155">
        <v>72</v>
      </c>
      <c r="I229" s="156"/>
      <c r="J229" s="157">
        <f t="shared" si="30"/>
        <v>0</v>
      </c>
      <c r="K229" s="158"/>
      <c r="L229" s="30"/>
      <c r="M229" s="159" t="s">
        <v>1</v>
      </c>
      <c r="N229" s="160" t="s">
        <v>37</v>
      </c>
      <c r="O229" s="58"/>
      <c r="P229" s="161">
        <f t="shared" si="31"/>
        <v>0</v>
      </c>
      <c r="Q229" s="161">
        <v>0</v>
      </c>
      <c r="R229" s="161">
        <f t="shared" si="32"/>
        <v>0</v>
      </c>
      <c r="S229" s="161">
        <v>0</v>
      </c>
      <c r="T229" s="162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3" t="s">
        <v>146</v>
      </c>
      <c r="AT229" s="163" t="s">
        <v>142</v>
      </c>
      <c r="AU229" s="163" t="s">
        <v>71</v>
      </c>
      <c r="AY229" s="14" t="s">
        <v>141</v>
      </c>
      <c r="BE229" s="164">
        <f t="shared" si="34"/>
        <v>0</v>
      </c>
      <c r="BF229" s="164">
        <f t="shared" si="35"/>
        <v>0</v>
      </c>
      <c r="BG229" s="164">
        <f t="shared" si="36"/>
        <v>0</v>
      </c>
      <c r="BH229" s="164">
        <f t="shared" si="37"/>
        <v>0</v>
      </c>
      <c r="BI229" s="164">
        <f t="shared" si="38"/>
        <v>0</v>
      </c>
      <c r="BJ229" s="14" t="s">
        <v>84</v>
      </c>
      <c r="BK229" s="164">
        <f t="shared" si="39"/>
        <v>0</v>
      </c>
      <c r="BL229" s="14" t="s">
        <v>146</v>
      </c>
      <c r="BM229" s="163" t="s">
        <v>2626</v>
      </c>
    </row>
    <row r="230" spans="1:65" s="2" customFormat="1" ht="16.5" customHeight="1">
      <c r="A230" s="29"/>
      <c r="B230" s="150"/>
      <c r="C230" s="151" t="s">
        <v>613</v>
      </c>
      <c r="D230" s="151" t="s">
        <v>142</v>
      </c>
      <c r="E230" s="152" t="s">
        <v>1198</v>
      </c>
      <c r="F230" s="153" t="s">
        <v>1251</v>
      </c>
      <c r="G230" s="154" t="s">
        <v>332</v>
      </c>
      <c r="H230" s="155">
        <v>1</v>
      </c>
      <c r="I230" s="156"/>
      <c r="J230" s="157">
        <f t="shared" si="30"/>
        <v>0</v>
      </c>
      <c r="K230" s="158"/>
      <c r="L230" s="30"/>
      <c r="M230" s="179" t="s">
        <v>1</v>
      </c>
      <c r="N230" s="180" t="s">
        <v>37</v>
      </c>
      <c r="O230" s="181"/>
      <c r="P230" s="182">
        <f t="shared" si="31"/>
        <v>0</v>
      </c>
      <c r="Q230" s="182">
        <v>0</v>
      </c>
      <c r="R230" s="182">
        <f t="shared" si="32"/>
        <v>0</v>
      </c>
      <c r="S230" s="182">
        <v>0</v>
      </c>
      <c r="T230" s="183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3" t="s">
        <v>146</v>
      </c>
      <c r="AT230" s="163" t="s">
        <v>142</v>
      </c>
      <c r="AU230" s="163" t="s">
        <v>71</v>
      </c>
      <c r="AY230" s="14" t="s">
        <v>141</v>
      </c>
      <c r="BE230" s="164">
        <f t="shared" si="34"/>
        <v>0</v>
      </c>
      <c r="BF230" s="164">
        <f t="shared" si="35"/>
        <v>0</v>
      </c>
      <c r="BG230" s="164">
        <f t="shared" si="36"/>
        <v>0</v>
      </c>
      <c r="BH230" s="164">
        <f t="shared" si="37"/>
        <v>0</v>
      </c>
      <c r="BI230" s="164">
        <f t="shared" si="38"/>
        <v>0</v>
      </c>
      <c r="BJ230" s="14" t="s">
        <v>84</v>
      </c>
      <c r="BK230" s="164">
        <f t="shared" si="39"/>
        <v>0</v>
      </c>
      <c r="BL230" s="14" t="s">
        <v>146</v>
      </c>
      <c r="BM230" s="163" t="s">
        <v>2627</v>
      </c>
    </row>
    <row r="231" spans="1:65" s="2" customFormat="1" ht="6.95" customHeight="1">
      <c r="A231" s="29"/>
      <c r="B231" s="47"/>
      <c r="C231" s="48"/>
      <c r="D231" s="48"/>
      <c r="E231" s="48"/>
      <c r="F231" s="48"/>
      <c r="G231" s="48"/>
      <c r="H231" s="48"/>
      <c r="I231" s="48"/>
      <c r="J231" s="48"/>
      <c r="K231" s="48"/>
      <c r="L231" s="30"/>
      <c r="M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</row>
  </sheetData>
  <autoFilter ref="C115:K230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PS01.1 - Strone-technolog...</vt:lpstr>
      <vt:lpstr>PS01.2 - Elektrická inšta...</vt:lpstr>
      <vt:lpstr>PS01.3 - Vnútorný rozvod ...</vt:lpstr>
      <vt:lpstr>PS01.4 - Rekonštruckia re...</vt:lpstr>
      <vt:lpstr>SO01 - Teplovodná plynová...</vt:lpstr>
      <vt:lpstr>SO02 - Škola - ÚK</vt:lpstr>
      <vt:lpstr>SO03 - Vonkajší teplovodn...</vt:lpstr>
      <vt:lpstr>SO04 - Kuchyňa a jedáleň ...</vt:lpstr>
      <vt:lpstr>'PS01.1 - Strone-technolog...'!Názvy_tlače</vt:lpstr>
      <vt:lpstr>'PS01.2 - Elektrická inšta...'!Názvy_tlače</vt:lpstr>
      <vt:lpstr>'PS01.3 - Vnútorný rozvod ...'!Názvy_tlače</vt:lpstr>
      <vt:lpstr>'PS01.4 - Rekonštruckia re...'!Názvy_tlače</vt:lpstr>
      <vt:lpstr>'Rekapitulácia stavby'!Názvy_tlače</vt:lpstr>
      <vt:lpstr>'SO01 - Teplovodná plynová...'!Názvy_tlače</vt:lpstr>
      <vt:lpstr>'SO02 - Škola - ÚK'!Názvy_tlače</vt:lpstr>
      <vt:lpstr>'SO03 - Vonkajší teplovodn...'!Názvy_tlače</vt:lpstr>
      <vt:lpstr>'SO04 - Kuchyňa a jedáleň ...'!Názvy_tlače</vt:lpstr>
      <vt:lpstr>'PS01.1 - Strone-technolog...'!Oblasť_tlače</vt:lpstr>
      <vt:lpstr>'PS01.2 - Elektrická inšta...'!Oblasť_tlače</vt:lpstr>
      <vt:lpstr>'PS01.3 - Vnútorný rozvod ...'!Oblasť_tlače</vt:lpstr>
      <vt:lpstr>'PS01.4 - Rekonštruckia re...'!Oblasť_tlače</vt:lpstr>
      <vt:lpstr>'Rekapitulácia stavby'!Oblasť_tlače</vt:lpstr>
      <vt:lpstr>'SO01 - Teplovodná plynová...'!Oblasť_tlače</vt:lpstr>
      <vt:lpstr>'SO02 - Škola - ÚK'!Oblasť_tlače</vt:lpstr>
      <vt:lpstr>'SO03 - Vonkajší teplovodn...'!Oblasť_tlače</vt:lpstr>
      <vt:lpstr>'SO04 - Kuchyňa a jedáleň 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Dubeň, Miloš</dc:creator>
  <cp:lastModifiedBy>Fáberová, Viera</cp:lastModifiedBy>
  <dcterms:created xsi:type="dcterms:W3CDTF">2022-02-15T07:44:49Z</dcterms:created>
  <dcterms:modified xsi:type="dcterms:W3CDTF">2022-02-15T09:43:56Z</dcterms:modified>
</cp:coreProperties>
</file>