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285" activeTab="1"/>
  </bookViews>
  <sheets>
    <sheet name="Rekapitulácia stavby" sheetId="1" r:id="rId1"/>
    <sheet name="01 - SO 01 Cesta II-511  ..." sheetId="2" r:id="rId2"/>
    <sheet name="02 - SO 02 Cesta II-511  ..." sheetId="3" r:id="rId3"/>
    <sheet name="03 - SO 03 Cesta II-511 K..." sheetId="4" r:id="rId4"/>
  </sheets>
  <definedNames>
    <definedName name="_xlnm._FilterDatabase" localSheetId="1" hidden="1">'01 - SO 01 Cesta II-511  ...'!$C$123:$K$199</definedName>
    <definedName name="_xlnm._FilterDatabase" localSheetId="2" hidden="1">'02 - SO 02 Cesta II-511  ...'!$C$124:$K$254</definedName>
    <definedName name="_xlnm._FilterDatabase" localSheetId="3" hidden="1">'03 - SO 03 Cesta II-511 K...'!$C$123:$K$167</definedName>
    <definedName name="_xlnm.Print_Titles" localSheetId="1">'01 - SO 01 Cesta II-511  ...'!$123:$123</definedName>
    <definedName name="_xlnm.Print_Titles" localSheetId="2">'02 - SO 02 Cesta II-511  ...'!$124:$124</definedName>
    <definedName name="_xlnm.Print_Titles" localSheetId="3">'03 - SO 03 Cesta II-511 K...'!$123:$123</definedName>
    <definedName name="_xlnm.Print_Titles" localSheetId="0">'Rekapitulácia stavby'!$92:$92</definedName>
    <definedName name="_xlnm.Print_Area" localSheetId="1">'01 - SO 01 Cesta II-511  ...'!$C$4:$J$76,'01 - SO 01 Cesta II-511  ...'!$C$111:$J$199</definedName>
    <definedName name="_xlnm.Print_Area" localSheetId="2">'02 - SO 02 Cesta II-511  ...'!$C$4:$J$76,'02 - SO 02 Cesta II-511  ...'!$C$112:$J$254</definedName>
    <definedName name="_xlnm.Print_Area" localSheetId="3">'03 - SO 03 Cesta II-511 K...'!$C$4:$J$76,'03 - SO 03 Cesta II-511 K...'!$C$111:$J$167</definedName>
    <definedName name="_xlnm.Print_Area" localSheetId="0">'Rekapitulácia stavby'!$D$4:$AO$76,'Rekapitulácia stavby'!$C$82:$AQ$98</definedName>
  </definedNames>
  <calcPr calcId="124519"/>
</workbook>
</file>

<file path=xl/calcChain.xml><?xml version="1.0" encoding="utf-8"?>
<calcChain xmlns="http://schemas.openxmlformats.org/spreadsheetml/2006/main">
  <c r="J37" i="4"/>
  <c r="J36"/>
  <c r="AY97" i="1"/>
  <c r="J35" i="4"/>
  <c r="AX97" i="1"/>
  <c r="BI167" i="4"/>
  <c r="BH167"/>
  <c r="BG167"/>
  <c r="BE167"/>
  <c r="T167"/>
  <c r="T166"/>
  <c r="R167"/>
  <c r="R166"/>
  <c r="P167"/>
  <c r="P166" s="1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T139" s="1"/>
  <c r="R140"/>
  <c r="R139" s="1"/>
  <c r="P140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3"/>
  <c r="BH133"/>
  <c r="BG133"/>
  <c r="BE133"/>
  <c r="T133"/>
  <c r="R133"/>
  <c r="P133"/>
  <c r="BI132"/>
  <c r="BH132"/>
  <c r="BG132"/>
  <c r="BE132"/>
  <c r="T132"/>
  <c r="R132"/>
  <c r="P132"/>
  <c r="BI130"/>
  <c r="BH130"/>
  <c r="BG130"/>
  <c r="BE130"/>
  <c r="T130"/>
  <c r="T129"/>
  <c r="R130"/>
  <c r="R129"/>
  <c r="P130"/>
  <c r="P129" s="1"/>
  <c r="BI128"/>
  <c r="BH128"/>
  <c r="BG128"/>
  <c r="BE128"/>
  <c r="T128"/>
  <c r="R128"/>
  <c r="P128"/>
  <c r="BI127"/>
  <c r="BH127"/>
  <c r="BG127"/>
  <c r="BE127"/>
  <c r="T127"/>
  <c r="R127"/>
  <c r="P127"/>
  <c r="J120"/>
  <c r="F120"/>
  <c r="F118"/>
  <c r="E116"/>
  <c r="J91"/>
  <c r="F91"/>
  <c r="F89"/>
  <c r="E87"/>
  <c r="J24"/>
  <c r="E24"/>
  <c r="J121"/>
  <c r="J23"/>
  <c r="J18"/>
  <c r="E18"/>
  <c r="F121" s="1"/>
  <c r="J17"/>
  <c r="J12"/>
  <c r="J118" s="1"/>
  <c r="E7"/>
  <c r="E85" s="1"/>
  <c r="J37" i="3"/>
  <c r="J36"/>
  <c r="AY96" i="1" s="1"/>
  <c r="J35" i="3"/>
  <c r="AX96" i="1" s="1"/>
  <c r="BI254" i="3"/>
  <c r="BH254"/>
  <c r="BG254"/>
  <c r="BE254"/>
  <c r="T254"/>
  <c r="T253" s="1"/>
  <c r="R254"/>
  <c r="R253" s="1"/>
  <c r="P254"/>
  <c r="P253"/>
  <c r="BI251"/>
  <c r="BH251"/>
  <c r="BG251"/>
  <c r="BE251"/>
  <c r="T251"/>
  <c r="R251"/>
  <c r="P251"/>
  <c r="BI249"/>
  <c r="BH249"/>
  <c r="BG249"/>
  <c r="BE249"/>
  <c r="T249"/>
  <c r="R249"/>
  <c r="P249"/>
  <c r="BI242"/>
  <c r="BH242"/>
  <c r="BG242"/>
  <c r="BE242"/>
  <c r="T242"/>
  <c r="R242"/>
  <c r="P242"/>
  <c r="BI236"/>
  <c r="BH236"/>
  <c r="BG236"/>
  <c r="BE236"/>
  <c r="T236"/>
  <c r="R236"/>
  <c r="P236"/>
  <c r="BI229"/>
  <c r="BH229"/>
  <c r="BG229"/>
  <c r="BE229"/>
  <c r="T229"/>
  <c r="R229"/>
  <c r="P229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3"/>
  <c r="BH213"/>
  <c r="BG213"/>
  <c r="BE213"/>
  <c r="T213"/>
  <c r="R213"/>
  <c r="P213"/>
  <c r="BI211"/>
  <c r="BH211"/>
  <c r="BG211"/>
  <c r="BE211"/>
  <c r="T211"/>
  <c r="R211"/>
  <c r="P211"/>
  <c r="BI210"/>
  <c r="BH210"/>
  <c r="BG210"/>
  <c r="BE210"/>
  <c r="T210"/>
  <c r="R210"/>
  <c r="P210"/>
  <c r="BI208"/>
  <c r="BH208"/>
  <c r="BG208"/>
  <c r="BE208"/>
  <c r="T208"/>
  <c r="R208"/>
  <c r="P208"/>
  <c r="BI206"/>
  <c r="BH206"/>
  <c r="BG206"/>
  <c r="BE206"/>
  <c r="T206"/>
  <c r="R206"/>
  <c r="P206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6"/>
  <c r="BH186"/>
  <c r="BG186"/>
  <c r="BE186"/>
  <c r="T186"/>
  <c r="R186"/>
  <c r="P186"/>
  <c r="BI183"/>
  <c r="BH183"/>
  <c r="BG183"/>
  <c r="BE183"/>
  <c r="T183"/>
  <c r="R183"/>
  <c r="P183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3"/>
  <c r="BH173"/>
  <c r="BG173"/>
  <c r="BE173"/>
  <c r="T173"/>
  <c r="R173"/>
  <c r="P173"/>
  <c r="BI171"/>
  <c r="BH171"/>
  <c r="BG171"/>
  <c r="BE171"/>
  <c r="T171"/>
  <c r="R171"/>
  <c r="P171"/>
  <c r="BI170"/>
  <c r="BH170"/>
  <c r="BG170"/>
  <c r="BE170"/>
  <c r="T170"/>
  <c r="R170"/>
  <c r="P170"/>
  <c r="BI167"/>
  <c r="BH167"/>
  <c r="BG167"/>
  <c r="BE167"/>
  <c r="T167"/>
  <c r="R167"/>
  <c r="P167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6"/>
  <c r="BH156"/>
  <c r="BG156"/>
  <c r="BE156"/>
  <c r="T156"/>
  <c r="R156"/>
  <c r="P156"/>
  <c r="BI154"/>
  <c r="BH154"/>
  <c r="BG154"/>
  <c r="BE154"/>
  <c r="T154"/>
  <c r="R154"/>
  <c r="P154"/>
  <c r="BI152"/>
  <c r="BH152"/>
  <c r="BG152"/>
  <c r="BE152"/>
  <c r="T152"/>
  <c r="R152"/>
  <c r="P152"/>
  <c r="BI148"/>
  <c r="BH148"/>
  <c r="BG148"/>
  <c r="BE148"/>
  <c r="T148"/>
  <c r="R148"/>
  <c r="P148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5"/>
  <c r="BH135"/>
  <c r="BG135"/>
  <c r="BE135"/>
  <c r="T135"/>
  <c r="R135"/>
  <c r="P135"/>
  <c r="BI134"/>
  <c r="BH134"/>
  <c r="BG134"/>
  <c r="BE134"/>
  <c r="T134"/>
  <c r="R134"/>
  <c r="P134"/>
  <c r="BI132"/>
  <c r="BH132"/>
  <c r="BG132"/>
  <c r="BE132"/>
  <c r="T132"/>
  <c r="R132"/>
  <c r="P132"/>
  <c r="BI130"/>
  <c r="BH130"/>
  <c r="BG130"/>
  <c r="BE130"/>
  <c r="T130"/>
  <c r="R130"/>
  <c r="P130"/>
  <c r="BI128"/>
  <c r="BH128"/>
  <c r="BG128"/>
  <c r="BE128"/>
  <c r="T128"/>
  <c r="R128"/>
  <c r="P128"/>
  <c r="F119"/>
  <c r="E117"/>
  <c r="F89"/>
  <c r="E87"/>
  <c r="J24"/>
  <c r="E24"/>
  <c r="J122" s="1"/>
  <c r="J23"/>
  <c r="J21"/>
  <c r="E21"/>
  <c r="J91" s="1"/>
  <c r="J20"/>
  <c r="J18"/>
  <c r="E18"/>
  <c r="F122"/>
  <c r="J17"/>
  <c r="J15"/>
  <c r="E15"/>
  <c r="F121" s="1"/>
  <c r="J14"/>
  <c r="J12"/>
  <c r="J119" s="1"/>
  <c r="E7"/>
  <c r="E115" s="1"/>
  <c r="J37" i="2"/>
  <c r="J36"/>
  <c r="AY95" i="1" s="1"/>
  <c r="J35" i="2"/>
  <c r="AX95" i="1"/>
  <c r="BI199" i="2"/>
  <c r="BH199"/>
  <c r="BG199"/>
  <c r="BE199"/>
  <c r="T199"/>
  <c r="T198" s="1"/>
  <c r="R199"/>
  <c r="R198"/>
  <c r="P199"/>
  <c r="P198"/>
  <c r="BI195"/>
  <c r="BH195"/>
  <c r="BG195"/>
  <c r="BE195"/>
  <c r="T195"/>
  <c r="R195"/>
  <c r="P195"/>
  <c r="BI191"/>
  <c r="BH191"/>
  <c r="BG191"/>
  <c r="BE191"/>
  <c r="T191"/>
  <c r="R191"/>
  <c r="P191"/>
  <c r="BI188"/>
  <c r="BH188"/>
  <c r="BG188"/>
  <c r="BE188"/>
  <c r="T188"/>
  <c r="R188"/>
  <c r="P188"/>
  <c r="BI181"/>
  <c r="BH181"/>
  <c r="BG181"/>
  <c r="BE181"/>
  <c r="T181"/>
  <c r="R181"/>
  <c r="P181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2"/>
  <c r="BH162"/>
  <c r="BG162"/>
  <c r="BE162"/>
  <c r="T162"/>
  <c r="R162"/>
  <c r="P162"/>
  <c r="BI160"/>
  <c r="BH160"/>
  <c r="BG160"/>
  <c r="BE160"/>
  <c r="T160"/>
  <c r="R160"/>
  <c r="P160"/>
  <c r="BI158"/>
  <c r="BH158"/>
  <c r="BG158"/>
  <c r="BE158"/>
  <c r="T158"/>
  <c r="R158"/>
  <c r="P158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T145"/>
  <c r="R146"/>
  <c r="R145" s="1"/>
  <c r="P146"/>
  <c r="P145" s="1"/>
  <c r="BI142"/>
  <c r="BH142"/>
  <c r="BG142"/>
  <c r="BE142"/>
  <c r="T142"/>
  <c r="R142"/>
  <c r="P142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2"/>
  <c r="BH132"/>
  <c r="BG132"/>
  <c r="BE132"/>
  <c r="T132"/>
  <c r="T131" s="1"/>
  <c r="R132"/>
  <c r="R131"/>
  <c r="P132"/>
  <c r="P131"/>
  <c r="BI130"/>
  <c r="BH130"/>
  <c r="BG130"/>
  <c r="BE130"/>
  <c r="T130"/>
  <c r="R130"/>
  <c r="P130"/>
  <c r="BI129"/>
  <c r="BH129"/>
  <c r="BG129"/>
  <c r="BE129"/>
  <c r="T129"/>
  <c r="R129"/>
  <c r="P129"/>
  <c r="BI127"/>
  <c r="BH127"/>
  <c r="BG127"/>
  <c r="BE127"/>
  <c r="T127"/>
  <c r="R127"/>
  <c r="P127"/>
  <c r="F118"/>
  <c r="E116"/>
  <c r="F89"/>
  <c r="E87"/>
  <c r="J24"/>
  <c r="E24"/>
  <c r="J92" s="1"/>
  <c r="J23"/>
  <c r="J21"/>
  <c r="E21"/>
  <c r="J91" s="1"/>
  <c r="J20"/>
  <c r="J18"/>
  <c r="E18"/>
  <c r="F121" s="1"/>
  <c r="J17"/>
  <c r="J15"/>
  <c r="E15"/>
  <c r="F91" s="1"/>
  <c r="J14"/>
  <c r="J12"/>
  <c r="J89" s="1"/>
  <c r="E7"/>
  <c r="E114"/>
  <c r="L90" i="1"/>
  <c r="AM90"/>
  <c r="AM89"/>
  <c r="L89"/>
  <c r="AM87"/>
  <c r="L87"/>
  <c r="L85"/>
  <c r="BK167" i="4"/>
  <c r="J167"/>
  <c r="J162"/>
  <c r="BK161"/>
  <c r="J161"/>
  <c r="J160"/>
  <c r="J159"/>
  <c r="J158"/>
  <c r="BK157"/>
  <c r="J155"/>
  <c r="J154"/>
  <c r="BK152"/>
  <c r="J151"/>
  <c r="BK148"/>
  <c r="J145"/>
  <c r="J143"/>
  <c r="J133"/>
  <c r="J128"/>
  <c r="BK242" i="3"/>
  <c r="BK220"/>
  <c r="BK213"/>
  <c r="J211"/>
  <c r="J208"/>
  <c r="BK197"/>
  <c r="J186"/>
  <c r="J180"/>
  <c r="J170"/>
  <c r="J154"/>
  <c r="BK188" i="2"/>
  <c r="BK162"/>
  <c r="BK150"/>
  <c r="J148"/>
  <c r="J146"/>
  <c r="BK127"/>
  <c r="BK159" i="4"/>
  <c r="BK158"/>
  <c r="J157"/>
  <c r="BK156"/>
  <c r="J152"/>
  <c r="BK149"/>
  <c r="J148"/>
  <c r="BK147"/>
  <c r="BK145"/>
  <c r="J140"/>
  <c r="J138"/>
  <c r="BK136"/>
  <c r="BK130"/>
  <c r="BK254" i="3"/>
  <c r="J254"/>
  <c r="J251"/>
  <c r="J219"/>
  <c r="J218"/>
  <c r="J217"/>
  <c r="J213"/>
  <c r="BK202"/>
  <c r="J197"/>
  <c r="J181"/>
  <c r="BK179"/>
  <c r="J175"/>
  <c r="BK173"/>
  <c r="BK162"/>
  <c r="BK135"/>
  <c r="J188" i="2"/>
  <c r="BK172"/>
  <c r="J171"/>
  <c r="J169"/>
  <c r="J167"/>
  <c r="BK160"/>
  <c r="BK158"/>
  <c r="J153"/>
  <c r="J151"/>
  <c r="BK146"/>
  <c r="J139"/>
  <c r="BK134"/>
  <c r="AS94" i="1"/>
  <c r="BK160" i="4"/>
  <c r="J156"/>
  <c r="BK155"/>
  <c r="BK154"/>
  <c r="BK151"/>
  <c r="J149"/>
  <c r="J147"/>
  <c r="J146"/>
  <c r="J144"/>
  <c r="J142"/>
  <c r="BK138"/>
  <c r="BK135"/>
  <c r="BK133"/>
  <c r="BK128"/>
  <c r="J220" i="3"/>
  <c r="BK218"/>
  <c r="BK206"/>
  <c r="J200"/>
  <c r="J196"/>
  <c r="J190"/>
  <c r="BK180"/>
  <c r="BK177"/>
  <c r="J173"/>
  <c r="J163"/>
  <c r="BK156"/>
  <c r="BK152"/>
  <c r="J141"/>
  <c r="BK139"/>
  <c r="J132"/>
  <c r="J128"/>
  <c r="J199" i="2"/>
  <c r="BK173"/>
  <c r="J160"/>
  <c r="BK154"/>
  <c r="J136"/>
  <c r="BK132"/>
  <c r="J132"/>
  <c r="BK146" i="4"/>
  <c r="BK142"/>
  <c r="BK137"/>
  <c r="J136"/>
  <c r="J135"/>
  <c r="BK127"/>
  <c r="BK251" i="3"/>
  <c r="J249"/>
  <c r="BK222"/>
  <c r="BK221"/>
  <c r="BK210"/>
  <c r="BK201"/>
  <c r="J199"/>
  <c r="J192"/>
  <c r="J183"/>
  <c r="J178"/>
  <c r="J177"/>
  <c r="BK170"/>
  <c r="J167"/>
  <c r="BK159"/>
  <c r="BK154"/>
  <c r="J152"/>
  <c r="BK134"/>
  <c r="BK174" i="2"/>
  <c r="BK171"/>
  <c r="J149"/>
  <c r="J142"/>
  <c r="BK135"/>
  <c r="J127"/>
  <c r="BK162" i="4"/>
  <c r="BK144"/>
  <c r="BK143"/>
  <c r="BK132"/>
  <c r="J127"/>
  <c r="J242" i="3"/>
  <c r="BK236"/>
  <c r="BK223"/>
  <c r="BK219"/>
  <c r="BK217"/>
  <c r="BK208"/>
  <c r="BK200"/>
  <c r="BK199"/>
  <c r="BK198"/>
  <c r="J194"/>
  <c r="BK193"/>
  <c r="BK192"/>
  <c r="BK190"/>
  <c r="BK171"/>
  <c r="J165"/>
  <c r="BK163"/>
  <c r="J161"/>
  <c r="J156"/>
  <c r="BK148"/>
  <c r="BK141"/>
  <c r="J134"/>
  <c r="BK199" i="2"/>
  <c r="J195"/>
  <c r="J191"/>
  <c r="BK181"/>
  <c r="BK170"/>
  <c r="BK167"/>
  <c r="J158"/>
  <c r="BK142"/>
  <c r="BK139"/>
  <c r="J137"/>
  <c r="J135"/>
  <c r="J130"/>
  <c r="BK129"/>
  <c r="BK140" i="4"/>
  <c r="J137"/>
  <c r="J132"/>
  <c r="J236" i="3"/>
  <c r="J223"/>
  <c r="BK211"/>
  <c r="BK191"/>
  <c r="BK186"/>
  <c r="BK175"/>
  <c r="J162"/>
  <c r="J159"/>
  <c r="J142"/>
  <c r="J130"/>
  <c r="BK128"/>
  <c r="BK195" i="2"/>
  <c r="J175"/>
  <c r="J173"/>
  <c r="J162"/>
  <c r="J154"/>
  <c r="J152"/>
  <c r="BK137"/>
  <c r="J129"/>
  <c r="J130" i="4"/>
  <c r="BK229" i="3"/>
  <c r="J221"/>
  <c r="J202"/>
  <c r="BK196"/>
  <c r="J193"/>
  <c r="J191"/>
  <c r="BK181"/>
  <c r="BK161"/>
  <c r="BK142"/>
  <c r="J135"/>
  <c r="BK132"/>
  <c r="J174" i="2"/>
  <c r="BK169"/>
  <c r="BK153"/>
  <c r="BK149"/>
  <c r="BK148"/>
  <c r="BK136"/>
  <c r="BK130"/>
  <c r="BK249" i="3"/>
  <c r="J229"/>
  <c r="J222"/>
  <c r="J210"/>
  <c r="J206"/>
  <c r="J201"/>
  <c r="J198"/>
  <c r="BK194"/>
  <c r="BK183"/>
  <c r="J179"/>
  <c r="BK178"/>
  <c r="J171"/>
  <c r="BK167"/>
  <c r="BK165"/>
  <c r="J148"/>
  <c r="J139"/>
  <c r="BK130"/>
  <c r="BK191" i="2"/>
  <c r="J181"/>
  <c r="BK175"/>
  <c r="J172"/>
  <c r="J170"/>
  <c r="BK152"/>
  <c r="BK151"/>
  <c r="J150"/>
  <c r="J134"/>
  <c r="T147" l="1"/>
  <c r="T127" i="3"/>
  <c r="P169"/>
  <c r="P174"/>
  <c r="P182"/>
  <c r="P189"/>
  <c r="R147" i="2"/>
  <c r="R158" i="3"/>
  <c r="T195"/>
  <c r="R126" i="2"/>
  <c r="T133"/>
  <c r="R138"/>
  <c r="T158" i="3"/>
  <c r="R195"/>
  <c r="BK126" i="2"/>
  <c r="J126"/>
  <c r="J98" s="1"/>
  <c r="R133"/>
  <c r="P138"/>
  <c r="BK158" i="3"/>
  <c r="J158"/>
  <c r="J99"/>
  <c r="T169"/>
  <c r="R174"/>
  <c r="BK189"/>
  <c r="J189" s="1"/>
  <c r="J103" s="1"/>
  <c r="T126" i="2"/>
  <c r="P133"/>
  <c r="T138"/>
  <c r="T125" s="1"/>
  <c r="T124" s="1"/>
  <c r="P158" i="3"/>
  <c r="BK195"/>
  <c r="J195"/>
  <c r="J104" s="1"/>
  <c r="P126" i="2"/>
  <c r="P147"/>
  <c r="BK127" i="3"/>
  <c r="J127"/>
  <c r="J98" s="1"/>
  <c r="BK169"/>
  <c r="J169"/>
  <c r="J100" s="1"/>
  <c r="P195"/>
  <c r="BK133" i="2"/>
  <c r="J133"/>
  <c r="J100"/>
  <c r="BK138"/>
  <c r="J138"/>
  <c r="J101"/>
  <c r="R127" i="3"/>
  <c r="R169"/>
  <c r="BK182"/>
  <c r="J182"/>
  <c r="J102"/>
  <c r="R182"/>
  <c r="T189"/>
  <c r="BK147" i="2"/>
  <c r="J147" s="1"/>
  <c r="J103" s="1"/>
  <c r="P127" i="3"/>
  <c r="P126"/>
  <c r="P125"/>
  <c r="AU96" i="1" s="1"/>
  <c r="BK174" i="3"/>
  <c r="J174"/>
  <c r="J101" s="1"/>
  <c r="T174"/>
  <c r="T182"/>
  <c r="R189"/>
  <c r="BK126" i="4"/>
  <c r="J126" s="1"/>
  <c r="J98" s="1"/>
  <c r="P126"/>
  <c r="R126"/>
  <c r="T126"/>
  <c r="BK131"/>
  <c r="J131"/>
  <c r="J100"/>
  <c r="P131"/>
  <c r="R131"/>
  <c r="T131"/>
  <c r="BK134"/>
  <c r="J134"/>
  <c r="J101"/>
  <c r="P134"/>
  <c r="R134"/>
  <c r="T134"/>
  <c r="BK141"/>
  <c r="J141"/>
  <c r="J103" s="1"/>
  <c r="P141"/>
  <c r="R141"/>
  <c r="T141"/>
  <c r="F92" i="2"/>
  <c r="F120"/>
  <c r="BF130"/>
  <c r="BF158"/>
  <c r="BF195"/>
  <c r="BK131"/>
  <c r="J131"/>
  <c r="J99"/>
  <c r="BF134" i="3"/>
  <c r="BF141"/>
  <c r="BF186"/>
  <c r="J121" i="2"/>
  <c r="BF127"/>
  <c r="BF135"/>
  <c r="BF139"/>
  <c r="BF146"/>
  <c r="BF171"/>
  <c r="F92" i="3"/>
  <c r="J121"/>
  <c r="BF130"/>
  <c r="BF132"/>
  <c r="BF139"/>
  <c r="BF154"/>
  <c r="BF163"/>
  <c r="BF177"/>
  <c r="BF197"/>
  <c r="BF211"/>
  <c r="E114" i="4"/>
  <c r="BF127"/>
  <c r="BF132"/>
  <c r="J120" i="2"/>
  <c r="BF150"/>
  <c r="BF153"/>
  <c r="E85" i="3"/>
  <c r="BF152"/>
  <c r="BF171"/>
  <c r="BF213"/>
  <c r="BF217"/>
  <c r="BF219"/>
  <c r="BF242"/>
  <c r="BF249"/>
  <c r="J92" i="4"/>
  <c r="BF135"/>
  <c r="BF149" i="2"/>
  <c r="BF170"/>
  <c r="BF172"/>
  <c r="BF199"/>
  <c r="BK145"/>
  <c r="J145"/>
  <c r="J102" s="1"/>
  <c r="J92" i="3"/>
  <c r="BF128"/>
  <c r="BF167"/>
  <c r="BF178"/>
  <c r="BF179"/>
  <c r="BF202"/>
  <c r="BK253"/>
  <c r="J253" s="1"/>
  <c r="J105" s="1"/>
  <c r="F92" i="4"/>
  <c r="BF128"/>
  <c r="BF133"/>
  <c r="BF137"/>
  <c r="BF142"/>
  <c r="E85" i="2"/>
  <c r="BF132"/>
  <c r="BF137"/>
  <c r="BF154"/>
  <c r="BF160"/>
  <c r="BF162"/>
  <c r="BF167"/>
  <c r="BF188"/>
  <c r="BK198"/>
  <c r="J198" s="1"/>
  <c r="J104" s="1"/>
  <c r="F91" i="3"/>
  <c r="BF135"/>
  <c r="BF180"/>
  <c r="BF196"/>
  <c r="BF218"/>
  <c r="J89" i="4"/>
  <c r="BF140"/>
  <c r="BF145"/>
  <c r="BF167"/>
  <c r="BF134" i="2"/>
  <c r="BF148"/>
  <c r="BF169"/>
  <c r="BF174"/>
  <c r="BF142" i="3"/>
  <c r="BF161"/>
  <c r="BF170"/>
  <c r="BF181"/>
  <c r="BF183"/>
  <c r="BF208"/>
  <c r="BF223"/>
  <c r="BF136" i="4"/>
  <c r="BF147"/>
  <c r="BF157"/>
  <c r="BF158"/>
  <c r="J118" i="2"/>
  <c r="BF129"/>
  <c r="BF136"/>
  <c r="BF151"/>
  <c r="BF152"/>
  <c r="BF173"/>
  <c r="BF175"/>
  <c r="J89" i="3"/>
  <c r="BF191"/>
  <c r="BF192"/>
  <c r="BF193"/>
  <c r="BF194"/>
  <c r="BF199"/>
  <c r="BF206"/>
  <c r="BF210"/>
  <c r="BF220"/>
  <c r="BF222"/>
  <c r="BF236"/>
  <c r="BF254"/>
  <c r="BF144" i="4"/>
  <c r="BF146"/>
  <c r="BF149"/>
  <c r="BF151"/>
  <c r="BF152"/>
  <c r="BF154"/>
  <c r="BF156"/>
  <c r="BF159"/>
  <c r="BF142" i="2"/>
  <c r="BF181"/>
  <c r="BF191"/>
  <c r="BF148" i="3"/>
  <c r="BF156"/>
  <c r="BF159"/>
  <c r="BF162"/>
  <c r="BF165"/>
  <c r="BF173"/>
  <c r="BF175"/>
  <c r="BF190"/>
  <c r="BF198"/>
  <c r="BF200"/>
  <c r="BF201"/>
  <c r="BF221"/>
  <c r="BF229"/>
  <c r="BF251"/>
  <c r="BF130" i="4"/>
  <c r="BF138"/>
  <c r="BF143"/>
  <c r="BF148"/>
  <c r="BF155"/>
  <c r="BF160"/>
  <c r="BF161"/>
  <c r="BF162"/>
  <c r="BK129"/>
  <c r="J129"/>
  <c r="J99" s="1"/>
  <c r="BK139"/>
  <c r="J139"/>
  <c r="J102" s="1"/>
  <c r="BK166"/>
  <c r="J166"/>
  <c r="J104"/>
  <c r="F37" i="2"/>
  <c r="BD95" i="1" s="1"/>
  <c r="F35" i="3"/>
  <c r="BB96" i="1" s="1"/>
  <c r="F37" i="4"/>
  <c r="BD97" i="1" s="1"/>
  <c r="F35" i="2"/>
  <c r="BB95" i="1" s="1"/>
  <c r="F35" i="4"/>
  <c r="BB97" i="1" s="1"/>
  <c r="J33" i="3"/>
  <c r="AV96" i="1" s="1"/>
  <c r="F36" i="4"/>
  <c r="BC97" i="1" s="1"/>
  <c r="F36" i="3"/>
  <c r="BC96" i="1" s="1"/>
  <c r="F33" i="2"/>
  <c r="AZ95" i="1" s="1"/>
  <c r="F37" i="3"/>
  <c r="BD96" i="1" s="1"/>
  <c r="F33" i="3"/>
  <c r="AZ96" i="1" s="1"/>
  <c r="F36" i="2"/>
  <c r="BC95" i="1" s="1"/>
  <c r="F33" i="4"/>
  <c r="AZ97" i="1" s="1"/>
  <c r="J33" i="2"/>
  <c r="AV95" i="1" s="1"/>
  <c r="J33" i="4"/>
  <c r="AV97" i="1" s="1"/>
  <c r="R125" i="4" l="1"/>
  <c r="R124" s="1"/>
  <c r="T125"/>
  <c r="T124"/>
  <c r="R125" i="2"/>
  <c r="R124" s="1"/>
  <c r="P125" i="4"/>
  <c r="P124" s="1"/>
  <c r="AU97" i="1" s="1"/>
  <c r="T126" i="3"/>
  <c r="T125" s="1"/>
  <c r="P125" i="2"/>
  <c r="P124"/>
  <c r="AU95" i="1"/>
  <c r="R126" i="3"/>
  <c r="R125" s="1"/>
  <c r="BK125" i="2"/>
  <c r="J125"/>
  <c r="J97" s="1"/>
  <c r="BK126" i="3"/>
  <c r="J126"/>
  <c r="J97"/>
  <c r="BK125" i="4"/>
  <c r="J125" s="1"/>
  <c r="J97" s="1"/>
  <c r="F34" i="3"/>
  <c r="BA96" i="1" s="1"/>
  <c r="J34" i="3"/>
  <c r="AW96" i="1" s="1"/>
  <c r="AT96" s="1"/>
  <c r="F34" i="2"/>
  <c r="BA95" i="1" s="1"/>
  <c r="F34" i="4"/>
  <c r="BA97" i="1"/>
  <c r="AZ94"/>
  <c r="AV94"/>
  <c r="AK29"/>
  <c r="BB94"/>
  <c r="W31"/>
  <c r="BC94"/>
  <c r="AY94" s="1"/>
  <c r="J34" i="2"/>
  <c r="AW95" i="1" s="1"/>
  <c r="AT95" s="1"/>
  <c r="BD94"/>
  <c r="W33"/>
  <c r="J34" i="4"/>
  <c r="AW97" i="1" s="1"/>
  <c r="AT97" s="1"/>
  <c r="BK124" i="2" l="1"/>
  <c r="J124"/>
  <c r="J96"/>
  <c r="BK125" i="3"/>
  <c r="J125"/>
  <c r="J30" s="1"/>
  <c r="AG96" i="1" s="1"/>
  <c r="AN96" s="1"/>
  <c r="BK124" i="4"/>
  <c r="J124"/>
  <c r="J96"/>
  <c r="BA94" i="1"/>
  <c r="AW94"/>
  <c r="AK30"/>
  <c r="AU94"/>
  <c r="W32"/>
  <c r="W29"/>
  <c r="AX94"/>
  <c r="J39" i="3" l="1"/>
  <c r="J96"/>
  <c r="J30" i="2"/>
  <c r="AG95" i="1"/>
  <c r="AN95" s="1"/>
  <c r="AT94"/>
  <c r="W30"/>
  <c r="J30" i="4"/>
  <c r="AG97" i="1" s="1"/>
  <c r="AN97" s="1"/>
  <c r="J39" i="2" l="1"/>
  <c r="J39" i="4"/>
  <c r="AG94" i="1"/>
  <c r="AK26"/>
  <c r="AK35"/>
  <c r="AN94" l="1"/>
</calcChain>
</file>

<file path=xl/sharedStrings.xml><?xml version="1.0" encoding="utf-8"?>
<sst xmlns="http://schemas.openxmlformats.org/spreadsheetml/2006/main" count="3277" uniqueCount="537">
  <si>
    <t>Export Komplet</t>
  </si>
  <si>
    <t/>
  </si>
  <si>
    <t>2.0</t>
  </si>
  <si>
    <t>False</t>
  </si>
  <si>
    <t>{ff35c8bf-25f4-41f6-91d8-09e6c70a6c81}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</si>
  <si>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</si>
  <si>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</si>
  <si>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</si>
  <si>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</si>
  <si>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</si>
  <si>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</si>
  <si>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</si>
  <si>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</si>
  <si>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</si>
  <si>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</si>
  <si>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Modernizácia vybraných úsekov ciest II. triedy v okrese Zlaté Moravce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</si>
  <si>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</si>
  <si>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</si>
  <si>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</si>
  <si>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</si>
  <si>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</si>
  <si>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</si>
  <si>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</si>
  <si>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</si>
  <si>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</si>
  <si>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</si>
  <si>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</si>
  <si>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</si>
  <si>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</si>
  <si>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</si>
  <si>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</si>
  <si>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</si>
  <si>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</si>
  <si>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</si>
  <si>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</si>
  <si>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</si>
  <si>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</si>
  <si>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</si>
  <si>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</si>
  <si>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</si>
  <si>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</si>
  <si>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</si>
  <si>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</si>
  <si>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</si>
  <si>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</si>
  <si>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</si>
  <si>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</si>
  <si>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</si>
  <si>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</si>
  <si>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</si>
  <si>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</si>
  <si>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</si>
  <si>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</si>
  <si>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</si>
  <si>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</si>
  <si>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</si>
  <si>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</si>
  <si>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</si>
  <si>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</si>
  <si>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</si>
  <si>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</si>
  <si>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</si>
  <si>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</si>
  <si>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</si>
  <si>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</si>
  <si>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</si>
  <si>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</si>
  <si>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</si>
  <si>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</si>
  <si>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</si>
  <si>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</si>
  <si>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</si>
  <si>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</si>
  <si>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</si>
  <si>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</si>
  <si>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</si>
  <si>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Cesta II/511  - Objekt MO Topoľčianky  - Križovatka na Žitavany</t>
  </si>
  <si>
    <t>STA</t>
  </si>
  <si>
    <t>1</t>
  </si>
  <si>
    <t>{af2fbb3a-acbb-47ec-a173-fd17d7245795}</t>
  </si>
  <si>
    <t>02</t>
  </si>
  <si>
    <t>SO 02 Cesta II/511  - Okružná križovatka MsÚ Zlaté Moravce - Cesta I/65</t>
  </si>
  <si>
    <t>{da3432fa-86d6-49e4-bb41-706ea7464b76}</t>
  </si>
  <si>
    <t>03</t>
  </si>
  <si>
    <t>SO 03 Cesta II/511 Križovatka na Žitavany - Zlaté Moravce</t>
  </si>
  <si>
    <t>{55029acf-b5e1-46eb-91ec-5c7ea0120a6d}</t>
  </si>
  <si>
    <t>KRYCÍ LIST ROZPOČTU</t>
  </si>
  <si>
    <t>Objekt:</t>
  </si>
  <si>
    <t>01 - SO 01 Cesta II/511  - Objekt MO Topoľčianky  - Križovatka na Žitavany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</si>
  <si>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</si>
  <si>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</si>
  <si>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</si>
  <si>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</si>
  <si>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</si>
  <si>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</si>
  <si>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1.1 - Zemné práce - búracie práce</t>
  </si>
  <si>
    <t xml:space="preserve">    2 - Zakladanie</t>
  </si>
  <si>
    <t xml:space="preserve">    5 - Komunikácie</t>
  </si>
  <si>
    <t xml:space="preserve">    5.4 - Komunikácie - krajnica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</si>
  <si>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</si>
  <si>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</si>
  <si>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</si>
  <si>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</si>
  <si>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</si>
  <si>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</si>
  <si>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</si>
  <si>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</si>
  <si>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</si>
  <si>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</si>
  <si>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</si>
  <si>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</si>
  <si>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</si>
  <si>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</si>
  <si>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</si>
  <si>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</si>
  <si>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</si>
  <si>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</si>
  <si>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1.1</t>
  </si>
  <si>
    <t>Zemné práce - búracie práce</t>
  </si>
  <si>
    <t>K</t>
  </si>
  <si>
    <t>113107221.S</t>
  </si>
  <si>
    <t>Odstránenie krytu v ploche nad 200 m2 z kameniva hrubého drveného, hr. do 100 mm,  -0,13000t - krajnica</t>
  </si>
  <si>
    <t>m2</t>
  </si>
  <si>
    <t>4</t>
  </si>
  <si>
    <t>2</t>
  </si>
  <si>
    <t>-1014110653</t>
  </si>
  <si>
    <t>VV</t>
  </si>
  <si>
    <t>"krajnica"   0,5*2974</t>
  </si>
  <si>
    <t>113153510.S</t>
  </si>
  <si>
    <t>Frézovanie asf. podkladu alebo krytu s prek., plochy cez 10000 m2, pruh š. do 2 m, hr. 50 mm  0,127 t</t>
  </si>
  <si>
    <t>-276426317</t>
  </si>
  <si>
    <t>3</t>
  </si>
  <si>
    <t>113154640.S</t>
  </si>
  <si>
    <t>Frézovanie bet. podkladu alebo krytu bez prek., plochy cez 1000 do 10000 m2, pruh š. cez 1 m do 2 m, hr. 90mm  0,254 t</t>
  </si>
  <si>
    <t>1294894554</t>
  </si>
  <si>
    <t>Zakladanie</t>
  </si>
  <si>
    <t>289971422R</t>
  </si>
  <si>
    <t>Geomreža pre stabilizáciu podkladu dvojosá</t>
  </si>
  <si>
    <t>1608256232</t>
  </si>
  <si>
    <t>5</t>
  </si>
  <si>
    <t>Komunikácie</t>
  </si>
  <si>
    <t>573231107.S</t>
  </si>
  <si>
    <t>Postrek asfaltový spojovací bez posypu kamenivom z cestnej emulzie v množstve 0,50 kg/m2 -  - lokálne vyrovnanie</t>
  </si>
  <si>
    <t>1401150572</t>
  </si>
  <si>
    <t>6</t>
  </si>
  <si>
    <t>577134331.R</t>
  </si>
  <si>
    <t>Asfaltový betón vrstva obrusná alebo ložná AC 16 v pruhu š. do 3 m z nemodifik. asfaltu tr. II, po zhutnení hr. 40 mm - lokálne vyrovnanie</t>
  </si>
  <si>
    <t>-2134379298</t>
  </si>
  <si>
    <t>7</t>
  </si>
  <si>
    <t>577144251.S</t>
  </si>
  <si>
    <t>Asfaltový betón vrstva obrusná AC 11 O v pruhu š. do 3 m z modifik. asfaltu tr. I, po zhutnení hr. 50 mm</t>
  </si>
  <si>
    <t>1493268257</t>
  </si>
  <si>
    <t>8</t>
  </si>
  <si>
    <t>57323111R.S</t>
  </si>
  <si>
    <t>Postrek asfaltový spojovací bez posypu kamenivom z cestnej emulzie modifikovaný v množstve 1,0  kg/m2</t>
  </si>
  <si>
    <t>1853814742</t>
  </si>
  <si>
    <t>5.4</t>
  </si>
  <si>
    <t>Komunikácie - krajnica</t>
  </si>
  <si>
    <t>9</t>
  </si>
  <si>
    <t>561951131.S</t>
  </si>
  <si>
    <t>Recyklácia podkladu za studena na mieste - rozpojenie a reprofilácia hr. 150 mm plochy do 6000 m2</t>
  </si>
  <si>
    <t>-2102765855</t>
  </si>
  <si>
    <t>"do krajníc"</t>
  </si>
  <si>
    <t>0,5*2974</t>
  </si>
  <si>
    <t>10</t>
  </si>
  <si>
    <t>569903311.S</t>
  </si>
  <si>
    <t>Zhotovenie zemných krajníc z hornín akejkoľvek triedy so zhutnením</t>
  </si>
  <si>
    <t>m3</t>
  </si>
  <si>
    <t>-1952864424</t>
  </si>
  <si>
    <t xml:space="preserve">"materiál z recyklácie"  </t>
  </si>
  <si>
    <t xml:space="preserve"> 0,5*2974*0,1</t>
  </si>
  <si>
    <t>Rúrové vedenie</t>
  </si>
  <si>
    <t>11</t>
  </si>
  <si>
    <t>89923111R</t>
  </si>
  <si>
    <t>Oprava prepadnutých uličných vpusti</t>
  </si>
  <si>
    <t>ks</t>
  </si>
  <si>
    <t>-140410431</t>
  </si>
  <si>
    <t>Ostatné konštrukcie a práce-búranie</t>
  </si>
  <si>
    <t>12</t>
  </si>
  <si>
    <t>912291111.S</t>
  </si>
  <si>
    <t>Osadenie smerového stĺpika plastového s vykopaním a odhodom výkopku do 3 m</t>
  </si>
  <si>
    <t>141099017</t>
  </si>
  <si>
    <t>13</t>
  </si>
  <si>
    <t>M</t>
  </si>
  <si>
    <t>404490000100.S</t>
  </si>
  <si>
    <t>Cestný stĺpik CS - 1200 mm, fólia II. triedy</t>
  </si>
  <si>
    <t>-1433212610</t>
  </si>
  <si>
    <t>14</t>
  </si>
  <si>
    <t>914001111.S</t>
  </si>
  <si>
    <t>Osadenie a montáž cestnej zvislej dopravnej značky na stĺpik, stĺp, konzolu alebo objekt</t>
  </si>
  <si>
    <t>705089793</t>
  </si>
  <si>
    <t>15</t>
  </si>
  <si>
    <t>40441000</t>
  </si>
  <si>
    <t>dopravná značka zvislá, rozmer základný , fólia RA1, pozinkovaná</t>
  </si>
  <si>
    <t>55082435</t>
  </si>
  <si>
    <t>16</t>
  </si>
  <si>
    <t>4044777000</t>
  </si>
  <si>
    <t>Stĺpik Zn, f60 mm /</t>
  </si>
  <si>
    <t>1929518393</t>
  </si>
  <si>
    <t>17</t>
  </si>
  <si>
    <t>914812</t>
  </si>
  <si>
    <t>Dočasné dopravné značenie</t>
  </si>
  <si>
    <t>-1831897068</t>
  </si>
  <si>
    <t>18</t>
  </si>
  <si>
    <t>915711212.S</t>
  </si>
  <si>
    <t>Vodorovné dopravné značenie striekané farbou deliacich čiar súvislých šírky 125 mm biela retroreflexná</t>
  </si>
  <si>
    <t>m</t>
  </si>
  <si>
    <t>635095033</t>
  </si>
  <si>
    <t>"V2a"  850</t>
  </si>
  <si>
    <t>"V1"  2640</t>
  </si>
  <si>
    <t>Súčet</t>
  </si>
  <si>
    <t>19</t>
  </si>
  <si>
    <t>915711412.S</t>
  </si>
  <si>
    <t>Vodorovné dopravné značenie striekané farbou vodiacich čiar súvislých šírky 250 mm biela retroreflexná</t>
  </si>
  <si>
    <t>788400514</t>
  </si>
  <si>
    <t>"V4"  5773</t>
  </si>
  <si>
    <t>915711512.S</t>
  </si>
  <si>
    <t>Vodorovné dopravné značenie striekané farbou vodiacich čiar prerušovaných šírky 250 mm biela retroreflexná</t>
  </si>
  <si>
    <t>-614068645</t>
  </si>
  <si>
    <t>"V4"  315</t>
  </si>
  <si>
    <t>21</t>
  </si>
  <si>
    <t>915721212.S</t>
  </si>
  <si>
    <t>Vodorovné dopravné značenie striekané farbou prechodov pre chodcov, šípky, symboly a pod., biela retroreflexná</t>
  </si>
  <si>
    <t>1692829088</t>
  </si>
  <si>
    <t>"prechod"168</t>
  </si>
  <si>
    <t>1,5*30</t>
  </si>
  <si>
    <t xml:space="preserve"> 145 "dopravný tieň"</t>
  </si>
  <si>
    <t>22</t>
  </si>
  <si>
    <t>915791111.S</t>
  </si>
  <si>
    <t>Predznačenie pre značenie striekané farbou z náterových hmôt deliace čiary, vodiace prúžky</t>
  </si>
  <si>
    <t>216804542</t>
  </si>
  <si>
    <t>850+2640+5773+315</t>
  </si>
  <si>
    <t>23</t>
  </si>
  <si>
    <t>915791112.S</t>
  </si>
  <si>
    <t>Predznačenie pre vodorovné značenie striekané farbou alebo vykonávané z náterových hmôt</t>
  </si>
  <si>
    <t>-486673856</t>
  </si>
  <si>
    <t>24</t>
  </si>
  <si>
    <t>915920003.S</t>
  </si>
  <si>
    <t>Osadenie trvalého retroreflexného liatinového dopravného gombíka rozmeru 100x50x12 mm</t>
  </si>
  <si>
    <t>-698652885</t>
  </si>
  <si>
    <t>25</t>
  </si>
  <si>
    <t>404490008100.S</t>
  </si>
  <si>
    <t>Gombík dopravný reflexný trvalý, dxšxv 200x148x29 mm, liatinový (do vozovky)</t>
  </si>
  <si>
    <t>-1174008474</t>
  </si>
  <si>
    <t>26</t>
  </si>
  <si>
    <t>91972652R1</t>
  </si>
  <si>
    <t>1286801500</t>
  </si>
  <si>
    <t>27</t>
  </si>
  <si>
    <t>919735112.S</t>
  </si>
  <si>
    <t>Rezanie existujúceho asfaltového krytu alebo podkladu hĺbky nad 50 do 100 mm</t>
  </si>
  <si>
    <t>1042732876</t>
  </si>
  <si>
    <t>28</t>
  </si>
  <si>
    <t>966006211.S</t>
  </si>
  <si>
    <t>Odstránenie (demontáž) zvislej dopravnej značky zo stĺpov, stĺpikov alebo konzol,  -0,00400t</t>
  </si>
  <si>
    <t>-1773964462</t>
  </si>
  <si>
    <t>29</t>
  </si>
  <si>
    <t>979082213.S.</t>
  </si>
  <si>
    <t>Vodorovná doprava sutiny so zložením a hrubým urovnaním na vzdialenosť do 1 km - frézovaný materiál</t>
  </si>
  <si>
    <t>t</t>
  </si>
  <si>
    <t>1721077995</t>
  </si>
  <si>
    <t>15km</t>
  </si>
  <si>
    <t>5200*0,254</t>
  </si>
  <si>
    <t>19094*0,127</t>
  </si>
  <si>
    <t>"na recyklaciu do krajníc"       -0,5*2974* 0,254</t>
  </si>
  <si>
    <t>30</t>
  </si>
  <si>
    <t>979082219.S.</t>
  </si>
  <si>
    <t>Príplatok k cene za každý ďalší aj začatý 1 km nad 1 km pre vodorovnú dopravu sutiny - frézovaný materiál</t>
  </si>
  <si>
    <t>544326797</t>
  </si>
  <si>
    <t>3368,04*14 'Přepočítané koeficientom množstva</t>
  </si>
  <si>
    <t>31</t>
  </si>
  <si>
    <t>979082213.S</t>
  </si>
  <si>
    <t>Vodorovná doprava sutiny so zložením a hrubým urovnaním na vzdialenosť do 1 km</t>
  </si>
  <si>
    <t>-686220668</t>
  </si>
  <si>
    <t>"15km"</t>
  </si>
  <si>
    <t>"krajnica"  0,5*2974*0,13</t>
  </si>
  <si>
    <t>32</t>
  </si>
  <si>
    <t>979082219.S</t>
  </si>
  <si>
    <t>Príplatok k cene za každý ďalší aj začatý 1 km nad 1 km pre vodorovnú dopravu sutiny</t>
  </si>
  <si>
    <t>1643589599</t>
  </si>
  <si>
    <t>193,31*14 'Přepočítané koeficientom množstva</t>
  </si>
  <si>
    <t>33</t>
  </si>
  <si>
    <t>171209002.S</t>
  </si>
  <si>
    <t>Poplatok za skladovanie - zemina a kamenivo (17 05) ostatné</t>
  </si>
  <si>
    <t>1112012013</t>
  </si>
  <si>
    <t>99</t>
  </si>
  <si>
    <t>Presun hmôt HSV</t>
  </si>
  <si>
    <t>34</t>
  </si>
  <si>
    <t>998225311.S</t>
  </si>
  <si>
    <t>Presun hmôt pre opravy a údržbu komunikácií a letísk s krytom asfaltovým alebo betónovým</t>
  </si>
  <si>
    <t>159618716</t>
  </si>
  <si>
    <t>02 - SO 02 Cesta II/511  - Okružná križovatka MsÚ Zlaté Moravce - Cesta I/65</t>
  </si>
  <si>
    <t xml:space="preserve">    1 - Zemné práce</t>
  </si>
  <si>
    <t>Zemné práce</t>
  </si>
  <si>
    <t>132201101.S</t>
  </si>
  <si>
    <t>Výkop ryhy do šírky 600 mm v horn.3 do 100 m3</t>
  </si>
  <si>
    <t>-2100057667</t>
  </si>
  <si>
    <t>"priekopa" 90</t>
  </si>
  <si>
    <t>133211105.S</t>
  </si>
  <si>
    <t>Hĺbenie šachiet v  hornine tr. 3 nesúdržných - ručným náradím plocha výkopu do 20 m2</t>
  </si>
  <si>
    <t>-100159020</t>
  </si>
  <si>
    <t>"pre UV" 8</t>
  </si>
  <si>
    <t>151101101.S</t>
  </si>
  <si>
    <t>Paženie a rozopretie stien rýh pre podzemné vedenie, príložné do 2 m</t>
  </si>
  <si>
    <t>1115529978</t>
  </si>
  <si>
    <t>30*2</t>
  </si>
  <si>
    <t>151101111.S</t>
  </si>
  <si>
    <t>Odstránenie paženia rýh pre podzemné vedenie, príložné hĺbky do 2 m</t>
  </si>
  <si>
    <t>1020819805</t>
  </si>
  <si>
    <t>162501102.S</t>
  </si>
  <si>
    <t>Vodorovné premiestnenie výkopku po spevnenej ceste z horniny tr.1-4, do 100 m3 na vzdialenosť do 3000 m</t>
  </si>
  <si>
    <t>-1519708462</t>
  </si>
  <si>
    <t>162501105.S</t>
  </si>
  <si>
    <t>Vodorovné premiestnenie výkopku po spevnenej ceste z horniny tr.1-4, do 100 m3, príplatok k cene za každých ďalšich a začatých 1000 m</t>
  </si>
  <si>
    <t>-923063368</t>
  </si>
  <si>
    <t>98*29 'Přepočítané koeficientom množstva</t>
  </si>
  <si>
    <t>171201201.S</t>
  </si>
  <si>
    <t>Uloženie sypaniny na skládky do 100 m3</t>
  </si>
  <si>
    <t>-923375614</t>
  </si>
  <si>
    <t>1087141438</t>
  </si>
  <si>
    <t xml:space="preserve">"krajnica"  0,5*4250*0,13  "odvoz pol.č.55,56"  </t>
  </si>
  <si>
    <t xml:space="preserve">"čist.priekop"  50*0,325    "odvoz pol.č.55,56"  </t>
  </si>
  <si>
    <t xml:space="preserve">"pre UV kamenivo"  2,4    "odvoz pol.č.55,56"  </t>
  </si>
  <si>
    <t>"zemina"  (8+90)*1,4</t>
  </si>
  <si>
    <t>174101001.S</t>
  </si>
  <si>
    <t>Zásyp sypaninou so zhutnením jám, šachiet, rýh, zárezov alebo okolo objektov do 100 m3</t>
  </si>
  <si>
    <t>-1279757241</t>
  </si>
  <si>
    <t>"pre UV" 6*0,4</t>
  </si>
  <si>
    <t>"priekopa"  30+60</t>
  </si>
  <si>
    <t>583410004400.S</t>
  </si>
  <si>
    <t>Štrkodrva frakcia 0-63 mm</t>
  </si>
  <si>
    <t>1239467025</t>
  </si>
  <si>
    <t>"pre UV" 6*0,4*1,67</t>
  </si>
  <si>
    <t>58341000430R.S</t>
  </si>
  <si>
    <t>Štrkodrva frakcia 8-32 mm</t>
  </si>
  <si>
    <t>396648192</t>
  </si>
  <si>
    <t>"priekopa"  60*1,67</t>
  </si>
  <si>
    <t>583410004100R</t>
  </si>
  <si>
    <t>Štrkodrva frakcia 4-8 mm</t>
  </si>
  <si>
    <t>2090958065</t>
  </si>
  <si>
    <t>"priekopa"  30*1,67</t>
  </si>
  <si>
    <t>-1283413856</t>
  </si>
  <si>
    <t>"krajnica"   0,5*4250</t>
  </si>
  <si>
    <t>-1500356856</t>
  </si>
  <si>
    <t>1382048079</t>
  </si>
  <si>
    <t>113107142.S</t>
  </si>
  <si>
    <t>Odstránenie krytu asfaltového v ploche do 200 m2, hr. nad 50 do 100 mm,  -0,18100t</t>
  </si>
  <si>
    <t>1634145245</t>
  </si>
  <si>
    <t>"pre UV"  6,0</t>
  </si>
  <si>
    <t>113307123.S</t>
  </si>
  <si>
    <t>Odstránenie podkladu v ploche do 200 m2 z kameniva hrubého drveného, hr.200 do 300 mm,  -0,40000t</t>
  </si>
  <si>
    <t>1209011581</t>
  </si>
  <si>
    <t>"pre UV" 6</t>
  </si>
  <si>
    <t>113307131.S</t>
  </si>
  <si>
    <t>Odstránenie podkladu v ploche do 200 m2 z betónu prostého, hr. vrstvy do 150 mm,  -0,22500t</t>
  </si>
  <si>
    <t>2045028846</t>
  </si>
  <si>
    <t>211971110.S</t>
  </si>
  <si>
    <t>Zhotovenie opláštenia výplne z geotextílie, v ryhe alebo v záreze so stenami šikmými o skl. do 1:2,5</t>
  </si>
  <si>
    <t>-667129875</t>
  </si>
  <si>
    <t>693110004710.S</t>
  </si>
  <si>
    <t>Geotextília polypropylénová netkaná 400 g/m2</t>
  </si>
  <si>
    <t>-925650662</t>
  </si>
  <si>
    <t>400*1,02 'Přepočítané koeficientom množstva</t>
  </si>
  <si>
    <t>680833099</t>
  </si>
  <si>
    <t>566902151.S</t>
  </si>
  <si>
    <t>Vyspravenie podkladu po prekopoch inžinierskych sietí plochy do 15 m2 asfaltovým betónom ACP, po zhutnení hr. 90 mm</t>
  </si>
  <si>
    <t>2141010016</t>
  </si>
  <si>
    <t>5669021R</t>
  </si>
  <si>
    <t>Vyspravenie chodníku</t>
  </si>
  <si>
    <t>kpl</t>
  </si>
  <si>
    <t>-1201625405</t>
  </si>
  <si>
    <t>1625501201</t>
  </si>
  <si>
    <t>375473941</t>
  </si>
  <si>
    <t>573231111.S</t>
  </si>
  <si>
    <t>Postrek asfaltový spojovací bez posypu kamenivom z cestnej emulzie v množstve 1,0 kg/m2</t>
  </si>
  <si>
    <t>-112648250</t>
  </si>
  <si>
    <t>577144231.S</t>
  </si>
  <si>
    <t>Asfaltový betón vrstva obrusná AC 11 O v pruhu š. do 3 m z nemodifik. asfaltu tr. II, po zhutnení hr. 50 mm</t>
  </si>
  <si>
    <t>1872869342</t>
  </si>
  <si>
    <t>1960517981</t>
  </si>
  <si>
    <t>0,5*4250</t>
  </si>
  <si>
    <t>-197293025</t>
  </si>
  <si>
    <t xml:space="preserve"> 0,5*4250*0,1</t>
  </si>
  <si>
    <t>895941111</t>
  </si>
  <si>
    <t>Zriadenie kanalizačného vpustu uličného z betónových dielcov  so zapojením</t>
  </si>
  <si>
    <t>1983664552</t>
  </si>
  <si>
    <t>592236004R</t>
  </si>
  <si>
    <t>Uličná vpusť betónová</t>
  </si>
  <si>
    <t>-337308872</t>
  </si>
  <si>
    <t>899204111</t>
  </si>
  <si>
    <t>Osadenie liatinovej mreže vrátane rámu a koša na bahno hmotnosti jednotlivo nad 150 kg</t>
  </si>
  <si>
    <t>1736357894</t>
  </si>
  <si>
    <t>5524251000</t>
  </si>
  <si>
    <t>Mreža liatinová pre vozovku s nálevkou</t>
  </si>
  <si>
    <t>-1246553262</t>
  </si>
  <si>
    <t>-297647729</t>
  </si>
  <si>
    <t>35</t>
  </si>
  <si>
    <t>-807302790</t>
  </si>
  <si>
    <t>36</t>
  </si>
  <si>
    <t>-681788480</t>
  </si>
  <si>
    <t>37</t>
  </si>
  <si>
    <t>1902147101</t>
  </si>
  <si>
    <t>38</t>
  </si>
  <si>
    <t>10747167</t>
  </si>
  <si>
    <t>39</t>
  </si>
  <si>
    <t>883000212</t>
  </si>
  <si>
    <t>40</t>
  </si>
  <si>
    <t>-1435080269</t>
  </si>
  <si>
    <t>41</t>
  </si>
  <si>
    <t>126914136</t>
  </si>
  <si>
    <t>"V2a"  790</t>
  </si>
  <si>
    <t>"V1"  1933</t>
  </si>
  <si>
    <t>42</t>
  </si>
  <si>
    <t>-2102337771</t>
  </si>
  <si>
    <t>"V4"  4958</t>
  </si>
  <si>
    <t>43</t>
  </si>
  <si>
    <t>-721541935</t>
  </si>
  <si>
    <t>"V4"  285</t>
  </si>
  <si>
    <t>44</t>
  </si>
  <si>
    <t>730649378</t>
  </si>
  <si>
    <t>45</t>
  </si>
  <si>
    <t>-710125401</t>
  </si>
  <si>
    <t>790+1933+4958+285</t>
  </si>
  <si>
    <t>46</t>
  </si>
  <si>
    <t>-1790339892</t>
  </si>
  <si>
    <t>"V6"  179</t>
  </si>
  <si>
    <t>1,5*10</t>
  </si>
  <si>
    <t>47</t>
  </si>
  <si>
    <t>1916349317</t>
  </si>
  <si>
    <t>48</t>
  </si>
  <si>
    <t>115042434</t>
  </si>
  <si>
    <t>49</t>
  </si>
  <si>
    <t>1196827184</t>
  </si>
  <si>
    <t>50</t>
  </si>
  <si>
    <t>385856669</t>
  </si>
  <si>
    <t>51</t>
  </si>
  <si>
    <t>938909423.S</t>
  </si>
  <si>
    <t>Čistenie priekop komunikácií strojne priekopovým rýpadlom o objeme nánosu nad 0,30 do 0,50 m3/m, -0,32500 t</t>
  </si>
  <si>
    <t>759898362</t>
  </si>
  <si>
    <t>52</t>
  </si>
  <si>
    <t>1667869557</t>
  </si>
  <si>
    <t>53</t>
  </si>
  <si>
    <t>-510888170</t>
  </si>
  <si>
    <t>3300*0,254</t>
  </si>
  <si>
    <t>16320*0,127</t>
  </si>
  <si>
    <t>"na recyklaciu do krajníc"       -0,5*4250* 0,254</t>
  </si>
  <si>
    <t>54</t>
  </si>
  <si>
    <t>371539478</t>
  </si>
  <si>
    <t>2371,09*14 'Přepočítané koeficientom množstva</t>
  </si>
  <si>
    <t>55</t>
  </si>
  <si>
    <t>-1538515462</t>
  </si>
  <si>
    <t>"30km"</t>
  </si>
  <si>
    <t>"krajnica"  0,5*4250*0,13</t>
  </si>
  <si>
    <t>"búr.cesta a ostatné" 1,086+2,4+1,35+0,435</t>
  </si>
  <si>
    <t>"čist.priekop"  50*0,325</t>
  </si>
  <si>
    <t>56</t>
  </si>
  <si>
    <t>-1717975358</t>
  </si>
  <si>
    <t>297,771*29 'Přepočítané koeficientom množstva</t>
  </si>
  <si>
    <t>57</t>
  </si>
  <si>
    <t>979089012.S</t>
  </si>
  <si>
    <t>Poplatok za skladovanie - betón, tehly, dlaždice (17 01) ostatné</t>
  </si>
  <si>
    <t>-1725867171</t>
  </si>
  <si>
    <t>"búr.cesta a ostatné" 2,4+1,35+0,435</t>
  </si>
  <si>
    <t>58</t>
  </si>
  <si>
    <t>979089212.S</t>
  </si>
  <si>
    <t>Poplatok za skladovanie - bitúmenové zmesi, uholný decht, dechtové výrobky (17 03 ), ostatné</t>
  </si>
  <si>
    <t>344284857</t>
  </si>
  <si>
    <t>"pre UV"  1,086</t>
  </si>
  <si>
    <t>59</t>
  </si>
  <si>
    <t>2144541780</t>
  </si>
  <si>
    <t>03 - SO 03 Cesta II/511 Križovatka na Žitavany - Zlaté Moravce</t>
  </si>
  <si>
    <t>Nitriansky samosprávny kraj</t>
  </si>
  <si>
    <t>Z-PROJECT CONSULTING</t>
  </si>
  <si>
    <t xml:space="preserve">    5.1 - Komunikácie - KOMUNIKÁCIA V JEDNEJ VRSTVE - SPEVNENÁ KRAJNICA</t>
  </si>
  <si>
    <t xml:space="preserve">    5.2 - Komunikácie - KOMUNIKÁCIA V DVOCH VRSTVÁCH - JAZDNÉ PRUHY</t>
  </si>
  <si>
    <t>113152620.S</t>
  </si>
  <si>
    <t>Frézovanie asf. podkladu alebo krytu bez prek., plochy cez 1000 do 10000 m2, pruh š. cez 1 m do 2 m, hr. 40 mm  0,102 t</t>
  </si>
  <si>
    <t>-1795344350</t>
  </si>
  <si>
    <t>113152640.R</t>
  </si>
  <si>
    <t>Frézovanie asf. podkladu alebo krytu bez prek., plochy cez 1000 do 10000 m2, pruh š. cez 1 m do 2 m, hr. 90 mm  0,254 t</t>
  </si>
  <si>
    <t>207115624</t>
  </si>
  <si>
    <t>433305713</t>
  </si>
  <si>
    <t>5.1</t>
  </si>
  <si>
    <t>Komunikácie - KOMUNIKÁCIA V JEDNEJ VRSTVE - SPEVNENÁ KRAJNICA</t>
  </si>
  <si>
    <t>577134251.S</t>
  </si>
  <si>
    <t>Asfaltový betón vrstva obrusná AC 11 O v pruhu š. do 3 m z modifik. asfaltu tr. I, po zhutnení hr. 40 mm</t>
  </si>
  <si>
    <t>-1816095712</t>
  </si>
  <si>
    <t>573231107.R</t>
  </si>
  <si>
    <t xml:space="preserve">Postrek asfaltový spojovací modifikovaný  v množstve 0,50 kg/m2 </t>
  </si>
  <si>
    <t>-1841431724</t>
  </si>
  <si>
    <t>5.2</t>
  </si>
  <si>
    <t>Komunikácie - KOMUNIKÁCIA V DVOCH VRSTVÁCH - JAZDNÉ PRUHY</t>
  </si>
  <si>
    <t>-2101476732</t>
  </si>
  <si>
    <t>-1806736285</t>
  </si>
  <si>
    <t>577144331.S</t>
  </si>
  <si>
    <t>Asfaltový betón vrstva obrusná alebo ložná AC 16 v pruhu š. do 3 m z nemodifik. asfaltu tr. II, po zhutnení hr. 50 mm</t>
  </si>
  <si>
    <t>865091559</t>
  </si>
  <si>
    <t>573211108.S</t>
  </si>
  <si>
    <t>Postrek asfaltový spojovací bez posypu kamenivom z asfaltu cestného v množstve 0,50 kg/m2</t>
  </si>
  <si>
    <t>-1309517596</t>
  </si>
  <si>
    <t>26850446</t>
  </si>
  <si>
    <t>-854198610</t>
  </si>
  <si>
    <t>1367369984</t>
  </si>
  <si>
    <t>-1573672766</t>
  </si>
  <si>
    <t xml:space="preserve">Dočasné dopravné značenie </t>
  </si>
  <si>
    <t>-373238586</t>
  </si>
  <si>
    <t>2020817627</t>
  </si>
  <si>
    <t>915711312.S</t>
  </si>
  <si>
    <t>Vodorovné dopravné značenie striekané farbou deliacich čiar prerušovaných šírky 125 mm biela retroreflexná</t>
  </si>
  <si>
    <t>708057165</t>
  </si>
  <si>
    <t>1022534753</t>
  </si>
  <si>
    <t>915711912.S</t>
  </si>
  <si>
    <t>Vodorovné dopravné značenie dvojzložkovým studeným plastom vodiacich čiar prerušovaných šírky 250 mm biela retroreflexná</t>
  </si>
  <si>
    <t>689038663</t>
  </si>
  <si>
    <t>"V4 602"  230</t>
  </si>
  <si>
    <t>1924159254</t>
  </si>
  <si>
    <t>-1131482010</t>
  </si>
  <si>
    <t>590+1390+2023+230</t>
  </si>
  <si>
    <t>413801912</t>
  </si>
  <si>
    <t>-1338520866</t>
  </si>
  <si>
    <t>-1856629897</t>
  </si>
  <si>
    <t>91972652R0</t>
  </si>
  <si>
    <t>Montáž a dodávaka pružnej asfaltovej zálievky  s vysokou pretvárnosťou (za tepla)</t>
  </si>
  <si>
    <t>-1610585329</t>
  </si>
  <si>
    <t>-1728680560</t>
  </si>
  <si>
    <t>93890942R</t>
  </si>
  <si>
    <t>Čistenie prídlažby strojovo</t>
  </si>
  <si>
    <t>100260564</t>
  </si>
  <si>
    <t>1015395567</t>
  </si>
  <si>
    <t xml:space="preserve">Vodorovná doprava sutiny so zložením a hrubým urovnaním na vzdialenosť do 1 km </t>
  </si>
  <si>
    <t>-935455611</t>
  </si>
  <si>
    <t>88644900</t>
  </si>
  <si>
    <t>fŕezovaný materiál započítaný bez poplatku  do 5km</t>
  </si>
  <si>
    <t>3144,88</t>
  </si>
  <si>
    <t>3144,88*4 'Přepočítané koeficientom množstva</t>
  </si>
  <si>
    <t>489369980</t>
  </si>
  <si>
    <t xml:space="preserve"> Z-PROJECT CONSULTING</t>
  </si>
  <si>
    <t xml:space="preserve"> Janka Matelová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</si>
</sst>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14" fontId="2" fillId="3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opLeftCell="A106" workbookViewId="0">
      <selection activeCell="AC19" sqref="AC1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01" t="s">
        <v>5</v>
      </c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3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R5" s="20"/>
      <c r="BE5" s="229" t="s">
        <v>13</v>
      </c>
      <c r="BS5" s="17" t="s">
        <v>6</v>
      </c>
    </row>
    <row r="6" spans="1:74" s="1" customFormat="1" ht="36.950000000000003" customHeight="1">
      <c r="B6" s="20"/>
      <c r="D6" s="26" t="s">
        <v>14</v>
      </c>
      <c r="K6" s="233" t="s">
        <v>15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R6" s="20"/>
      <c r="BE6" s="230"/>
      <c r="BS6" s="17" t="s">
        <v>6</v>
      </c>
    </row>
    <row r="7" spans="1:74" s="1" customFormat="1" ht="12" customHeight="1">
      <c r="B7" s="20"/>
      <c r="D7" s="27" t="s">
        <v>16</v>
      </c>
      <c r="K7" s="25" t="s">
        <v>1</v>
      </c>
      <c r="AK7" s="27" t="s">
        <v>17</v>
      </c>
      <c r="AN7" s="25" t="s">
        <v>1</v>
      </c>
      <c r="AR7" s="20"/>
      <c r="BE7" s="230"/>
      <c r="BS7" s="17" t="s">
        <v>6</v>
      </c>
    </row>
    <row r="8" spans="1:74" s="1" customFormat="1" ht="12" customHeight="1">
      <c r="B8" s="20"/>
      <c r="D8" s="27" t="s">
        <v>18</v>
      </c>
      <c r="K8" s="25" t="s">
        <v>19</v>
      </c>
      <c r="AK8" s="27" t="s">
        <v>20</v>
      </c>
      <c r="AN8" s="244">
        <v>44351</v>
      </c>
      <c r="AR8" s="20"/>
      <c r="BE8" s="230"/>
      <c r="BS8" s="17" t="s">
        <v>6</v>
      </c>
    </row>
    <row r="9" spans="1:74" s="1" customFormat="1" ht="14.45" customHeight="1">
      <c r="B9" s="20"/>
      <c r="AR9" s="20"/>
      <c r="BE9" s="230"/>
      <c r="BS9" s="17" t="s">
        <v>6</v>
      </c>
    </row>
    <row r="10" spans="1:74" s="1" customFormat="1" ht="12" customHeight="1">
      <c r="B10" s="20"/>
      <c r="D10" s="27" t="s">
        <v>21</v>
      </c>
      <c r="AK10" s="27" t="s">
        <v>22</v>
      </c>
      <c r="AN10" s="25" t="s">
        <v>1</v>
      </c>
      <c r="AR10" s="20"/>
      <c r="BE10" s="230"/>
      <c r="BS10" s="17" t="s">
        <v>6</v>
      </c>
    </row>
    <row r="11" spans="1:74" s="1" customFormat="1" ht="18.399999999999999" customHeight="1">
      <c r="B11" s="20"/>
      <c r="E11" s="199" t="s">
        <v>470</v>
      </c>
      <c r="F11" s="200"/>
      <c r="AK11" s="27" t="s">
        <v>23</v>
      </c>
      <c r="AN11" s="25" t="s">
        <v>1</v>
      </c>
      <c r="AR11" s="20"/>
      <c r="BE11" s="230"/>
      <c r="BS11" s="17" t="s">
        <v>6</v>
      </c>
    </row>
    <row r="12" spans="1:74" s="1" customFormat="1" ht="6.95" customHeight="1">
      <c r="B12" s="20"/>
      <c r="E12" s="199"/>
      <c r="F12" s="200"/>
      <c r="AR12" s="20"/>
      <c r="BE12" s="230"/>
      <c r="BS12" s="17" t="s">
        <v>6</v>
      </c>
    </row>
    <row r="13" spans="1:74" s="1" customFormat="1" ht="12" customHeight="1">
      <c r="B13" s="20"/>
      <c r="D13" s="27" t="s">
        <v>24</v>
      </c>
      <c r="AK13" s="27" t="s">
        <v>22</v>
      </c>
      <c r="AN13" s="29" t="s">
        <v>25</v>
      </c>
      <c r="AR13" s="20"/>
      <c r="BE13" s="230"/>
      <c r="BS13" s="17" t="s">
        <v>6</v>
      </c>
    </row>
    <row r="14" spans="1:74" ht="12.75">
      <c r="B14" s="20"/>
      <c r="E14" s="234" t="s">
        <v>25</v>
      </c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7" t="s">
        <v>23</v>
      </c>
      <c r="AN14" s="29" t="s">
        <v>25</v>
      </c>
      <c r="AR14" s="20"/>
      <c r="BE14" s="230"/>
      <c r="BS14" s="17" t="s">
        <v>6</v>
      </c>
    </row>
    <row r="15" spans="1:74" s="1" customFormat="1" ht="6.95" customHeight="1">
      <c r="B15" s="20"/>
      <c r="AR15" s="20"/>
      <c r="BE15" s="230"/>
      <c r="BS15" s="17" t="s">
        <v>3</v>
      </c>
    </row>
    <row r="16" spans="1:74" s="1" customFormat="1" ht="12" customHeight="1">
      <c r="B16" s="20"/>
      <c r="D16" s="27" t="s">
        <v>26</v>
      </c>
      <c r="AK16" s="27" t="s">
        <v>22</v>
      </c>
      <c r="AN16" s="25" t="s">
        <v>1</v>
      </c>
      <c r="AR16" s="20"/>
      <c r="BE16" s="230"/>
      <c r="BS16" s="17" t="s">
        <v>3</v>
      </c>
    </row>
    <row r="17" spans="1:71" s="1" customFormat="1" ht="18.399999999999999" customHeight="1">
      <c r="B17" s="20"/>
      <c r="E17" s="199" t="s">
        <v>535</v>
      </c>
      <c r="AK17" s="27" t="s">
        <v>23</v>
      </c>
      <c r="AN17" s="25" t="s">
        <v>1</v>
      </c>
      <c r="AR17" s="20"/>
      <c r="BE17" s="230"/>
      <c r="BS17" s="17" t="s">
        <v>27</v>
      </c>
    </row>
    <row r="18" spans="1:71" s="1" customFormat="1" ht="6.95" customHeight="1">
      <c r="B18" s="20"/>
      <c r="AR18" s="20"/>
      <c r="BE18" s="230"/>
      <c r="BS18" s="17" t="s">
        <v>6</v>
      </c>
    </row>
    <row r="19" spans="1:71" s="1" customFormat="1" ht="12" customHeight="1">
      <c r="B19" s="20"/>
      <c r="D19" s="27" t="s">
        <v>28</v>
      </c>
      <c r="AK19" s="27" t="s">
        <v>22</v>
      </c>
      <c r="AN19" s="25" t="s">
        <v>1</v>
      </c>
      <c r="AR19" s="20"/>
      <c r="BE19" s="230"/>
      <c r="BS19" s="17" t="s">
        <v>6</v>
      </c>
    </row>
    <row r="20" spans="1:71" s="1" customFormat="1" ht="18.399999999999999" customHeight="1">
      <c r="B20" s="20"/>
      <c r="E20" s="199" t="s">
        <v>536</v>
      </c>
      <c r="AK20" s="27" t="s">
        <v>23</v>
      </c>
      <c r="AN20" s="25" t="s">
        <v>1</v>
      </c>
      <c r="AR20" s="20"/>
      <c r="BE20" s="230"/>
      <c r="BS20" s="17" t="s">
        <v>27</v>
      </c>
    </row>
    <row r="21" spans="1:71" s="1" customFormat="1" ht="6.95" customHeight="1">
      <c r="B21" s="20"/>
      <c r="AR21" s="20"/>
      <c r="BE21" s="230"/>
    </row>
    <row r="22" spans="1:71" s="1" customFormat="1" ht="12" customHeight="1">
      <c r="B22" s="20"/>
      <c r="D22" s="27" t="s">
        <v>29</v>
      </c>
      <c r="AR22" s="20"/>
      <c r="BE22" s="230"/>
    </row>
    <row r="23" spans="1:71" s="1" customFormat="1" ht="16.5" customHeight="1">
      <c r="B23" s="20"/>
      <c r="E23" s="236" t="s">
        <v>1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R23" s="20"/>
      <c r="BE23" s="230"/>
    </row>
    <row r="24" spans="1:71" s="1" customFormat="1" ht="6.95" customHeight="1">
      <c r="B24" s="20"/>
      <c r="AR24" s="20"/>
      <c r="BE24" s="230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0"/>
    </row>
    <row r="26" spans="1:71" s="2" customFormat="1" ht="25.9" customHeight="1">
      <c r="A26" s="32"/>
      <c r="B26" s="33"/>
      <c r="C26" s="32"/>
      <c r="D26" s="34" t="s">
        <v>30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7">
        <f>ROUND(AG94,2)</f>
        <v>0</v>
      </c>
      <c r="AL26" s="238"/>
      <c r="AM26" s="238"/>
      <c r="AN26" s="238"/>
      <c r="AO26" s="238"/>
      <c r="AP26" s="32"/>
      <c r="AQ26" s="32"/>
      <c r="AR26" s="33"/>
      <c r="BE26" s="230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30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9" t="s">
        <v>31</v>
      </c>
      <c r="M28" s="239"/>
      <c r="N28" s="239"/>
      <c r="O28" s="239"/>
      <c r="P28" s="239"/>
      <c r="Q28" s="32"/>
      <c r="R28" s="32"/>
      <c r="S28" s="32"/>
      <c r="T28" s="32"/>
      <c r="U28" s="32"/>
      <c r="V28" s="32"/>
      <c r="W28" s="239" t="s">
        <v>32</v>
      </c>
      <c r="X28" s="239"/>
      <c r="Y28" s="239"/>
      <c r="Z28" s="239"/>
      <c r="AA28" s="239"/>
      <c r="AB28" s="239"/>
      <c r="AC28" s="239"/>
      <c r="AD28" s="239"/>
      <c r="AE28" s="239"/>
      <c r="AF28" s="32"/>
      <c r="AG28" s="32"/>
      <c r="AH28" s="32"/>
      <c r="AI28" s="32"/>
      <c r="AJ28" s="32"/>
      <c r="AK28" s="239" t="s">
        <v>33</v>
      </c>
      <c r="AL28" s="239"/>
      <c r="AM28" s="239"/>
      <c r="AN28" s="239"/>
      <c r="AO28" s="239"/>
      <c r="AP28" s="32"/>
      <c r="AQ28" s="32"/>
      <c r="AR28" s="33"/>
      <c r="BE28" s="230"/>
    </row>
    <row r="29" spans="1:71" s="3" customFormat="1" ht="14.45" customHeight="1">
      <c r="B29" s="37"/>
      <c r="D29" s="27" t="s">
        <v>34</v>
      </c>
      <c r="F29" s="27" t="s">
        <v>35</v>
      </c>
      <c r="L29" s="224">
        <v>0.2</v>
      </c>
      <c r="M29" s="223"/>
      <c r="N29" s="223"/>
      <c r="O29" s="223"/>
      <c r="P29" s="223"/>
      <c r="W29" s="222">
        <f>ROUND(AZ94, 2)</f>
        <v>0</v>
      </c>
      <c r="X29" s="223"/>
      <c r="Y29" s="223"/>
      <c r="Z29" s="223"/>
      <c r="AA29" s="223"/>
      <c r="AB29" s="223"/>
      <c r="AC29" s="223"/>
      <c r="AD29" s="223"/>
      <c r="AE29" s="223"/>
      <c r="AK29" s="222">
        <f>ROUND(AV94, 2)</f>
        <v>0</v>
      </c>
      <c r="AL29" s="223"/>
      <c r="AM29" s="223"/>
      <c r="AN29" s="223"/>
      <c r="AO29" s="223"/>
      <c r="AR29" s="37"/>
      <c r="BE29" s="231"/>
    </row>
    <row r="30" spans="1:71" s="3" customFormat="1" ht="14.45" customHeight="1">
      <c r="B30" s="37"/>
      <c r="F30" s="27" t="s">
        <v>36</v>
      </c>
      <c r="L30" s="224">
        <v>0.2</v>
      </c>
      <c r="M30" s="223"/>
      <c r="N30" s="223"/>
      <c r="O30" s="223"/>
      <c r="P30" s="223"/>
      <c r="W30" s="222">
        <f>ROUND(BA94, 2)</f>
        <v>0</v>
      </c>
      <c r="X30" s="223"/>
      <c r="Y30" s="223"/>
      <c r="Z30" s="223"/>
      <c r="AA30" s="223"/>
      <c r="AB30" s="223"/>
      <c r="AC30" s="223"/>
      <c r="AD30" s="223"/>
      <c r="AE30" s="223"/>
      <c r="AK30" s="222">
        <f>ROUND(AW94, 2)</f>
        <v>0</v>
      </c>
      <c r="AL30" s="223"/>
      <c r="AM30" s="223"/>
      <c r="AN30" s="223"/>
      <c r="AO30" s="223"/>
      <c r="AR30" s="37"/>
      <c r="BE30" s="231"/>
    </row>
    <row r="31" spans="1:71" s="3" customFormat="1" ht="14.45" hidden="1" customHeight="1">
      <c r="B31" s="37"/>
      <c r="F31" s="27" t="s">
        <v>37</v>
      </c>
      <c r="L31" s="224">
        <v>0.2</v>
      </c>
      <c r="M31" s="223"/>
      <c r="N31" s="223"/>
      <c r="O31" s="223"/>
      <c r="P31" s="223"/>
      <c r="W31" s="222">
        <f>ROUND(BB94, 2)</f>
        <v>0</v>
      </c>
      <c r="X31" s="223"/>
      <c r="Y31" s="223"/>
      <c r="Z31" s="223"/>
      <c r="AA31" s="223"/>
      <c r="AB31" s="223"/>
      <c r="AC31" s="223"/>
      <c r="AD31" s="223"/>
      <c r="AE31" s="223"/>
      <c r="AK31" s="222">
        <v>0</v>
      </c>
      <c r="AL31" s="223"/>
      <c r="AM31" s="223"/>
      <c r="AN31" s="223"/>
      <c r="AO31" s="223"/>
      <c r="AR31" s="37"/>
      <c r="BE31" s="231"/>
    </row>
    <row r="32" spans="1:71" s="3" customFormat="1" ht="14.45" hidden="1" customHeight="1">
      <c r="B32" s="37"/>
      <c r="F32" s="27" t="s">
        <v>38</v>
      </c>
      <c r="L32" s="224">
        <v>0.2</v>
      </c>
      <c r="M32" s="223"/>
      <c r="N32" s="223"/>
      <c r="O32" s="223"/>
      <c r="P32" s="223"/>
      <c r="W32" s="222">
        <f>ROUND(BC94, 2)</f>
        <v>0</v>
      </c>
      <c r="X32" s="223"/>
      <c r="Y32" s="223"/>
      <c r="Z32" s="223"/>
      <c r="AA32" s="223"/>
      <c r="AB32" s="223"/>
      <c r="AC32" s="223"/>
      <c r="AD32" s="223"/>
      <c r="AE32" s="223"/>
      <c r="AK32" s="222">
        <v>0</v>
      </c>
      <c r="AL32" s="223"/>
      <c r="AM32" s="223"/>
      <c r="AN32" s="223"/>
      <c r="AO32" s="223"/>
      <c r="AR32" s="37"/>
      <c r="BE32" s="231"/>
    </row>
    <row r="33" spans="1:57" s="3" customFormat="1" ht="14.45" hidden="1" customHeight="1">
      <c r="B33" s="37"/>
      <c r="F33" s="27" t="s">
        <v>39</v>
      </c>
      <c r="L33" s="224">
        <v>0</v>
      </c>
      <c r="M33" s="223"/>
      <c r="N33" s="223"/>
      <c r="O33" s="223"/>
      <c r="P33" s="223"/>
      <c r="W33" s="222">
        <f>ROUND(BD94, 2)</f>
        <v>0</v>
      </c>
      <c r="X33" s="223"/>
      <c r="Y33" s="223"/>
      <c r="Z33" s="223"/>
      <c r="AA33" s="223"/>
      <c r="AB33" s="223"/>
      <c r="AC33" s="223"/>
      <c r="AD33" s="223"/>
      <c r="AE33" s="223"/>
      <c r="AK33" s="222">
        <v>0</v>
      </c>
      <c r="AL33" s="223"/>
      <c r="AM33" s="223"/>
      <c r="AN33" s="223"/>
      <c r="AO33" s="223"/>
      <c r="AR33" s="37"/>
      <c r="BE33" s="231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30"/>
    </row>
    <row r="35" spans="1:57" s="2" customFormat="1" ht="25.9" customHeight="1">
      <c r="A35" s="32"/>
      <c r="B35" s="33"/>
      <c r="C35" s="38"/>
      <c r="D35" s="39" t="s">
        <v>40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41</v>
      </c>
      <c r="U35" s="40"/>
      <c r="V35" s="40"/>
      <c r="W35" s="40"/>
      <c r="X35" s="225" t="s">
        <v>42</v>
      </c>
      <c r="Y35" s="226"/>
      <c r="Z35" s="226"/>
      <c r="AA35" s="226"/>
      <c r="AB35" s="226"/>
      <c r="AC35" s="40"/>
      <c r="AD35" s="40"/>
      <c r="AE35" s="40"/>
      <c r="AF35" s="40"/>
      <c r="AG35" s="40"/>
      <c r="AH35" s="40"/>
      <c r="AI35" s="40"/>
      <c r="AJ35" s="40"/>
      <c r="AK35" s="227">
        <f>SUM(AK26:AK33)</f>
        <v>0</v>
      </c>
      <c r="AL35" s="226"/>
      <c r="AM35" s="226"/>
      <c r="AN35" s="226"/>
      <c r="AO35" s="228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2"/>
      <c r="D49" s="43" t="s">
        <v>43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44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32"/>
      <c r="B60" s="33"/>
      <c r="C60" s="32"/>
      <c r="D60" s="45" t="s">
        <v>45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46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45</v>
      </c>
      <c r="AI60" s="35"/>
      <c r="AJ60" s="35"/>
      <c r="AK60" s="35"/>
      <c r="AL60" s="35"/>
      <c r="AM60" s="45" t="s">
        <v>46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32"/>
      <c r="B64" s="33"/>
      <c r="C64" s="32"/>
      <c r="D64" s="43" t="s">
        <v>47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48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32"/>
      <c r="B75" s="33"/>
      <c r="C75" s="32"/>
      <c r="D75" s="45" t="s">
        <v>45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46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45</v>
      </c>
      <c r="AI75" s="35"/>
      <c r="AJ75" s="35"/>
      <c r="AK75" s="35"/>
      <c r="AL75" s="35"/>
      <c r="AM75" s="45" t="s">
        <v>46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1" t="s">
        <v>49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12</v>
      </c>
      <c r="AR84" s="51"/>
    </row>
    <row r="85" spans="1:91" s="5" customFormat="1" ht="36.950000000000003" customHeight="1">
      <c r="B85" s="52"/>
      <c r="C85" s="53" t="s">
        <v>14</v>
      </c>
      <c r="L85" s="213" t="str">
        <f>K6</f>
        <v>Modernizácia vybraných úsekov ciest II. triedy v okrese Zlaté Moravce</v>
      </c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18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/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20</v>
      </c>
      <c r="AJ87" s="32"/>
      <c r="AK87" s="32"/>
      <c r="AL87" s="32"/>
      <c r="AM87" s="215">
        <f>IF(AN8= "","",AN8)</f>
        <v>44351</v>
      </c>
      <c r="AN87" s="215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7" t="s">
        <v>21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Nitriansky samosprávny kraj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26</v>
      </c>
      <c r="AJ89" s="32"/>
      <c r="AK89" s="32"/>
      <c r="AL89" s="32"/>
      <c r="AM89" s="216" t="str">
        <f>IF(E17="","",E17)</f>
        <v xml:space="preserve"> Z-PROJECT CONSULTING</v>
      </c>
      <c r="AN89" s="217"/>
      <c r="AO89" s="217"/>
      <c r="AP89" s="217"/>
      <c r="AQ89" s="32"/>
      <c r="AR89" s="33"/>
      <c r="AS89" s="218" t="s">
        <v>50</v>
      </c>
      <c r="AT89" s="219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7" t="s">
        <v>24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28</v>
      </c>
      <c r="AJ90" s="32"/>
      <c r="AK90" s="32"/>
      <c r="AL90" s="32"/>
      <c r="AM90" s="216" t="str">
        <f>IF(E20="","",E20)</f>
        <v xml:space="preserve"> Janka Matelová</v>
      </c>
      <c r="AN90" s="217"/>
      <c r="AO90" s="217"/>
      <c r="AP90" s="217"/>
      <c r="AQ90" s="32"/>
      <c r="AR90" s="33"/>
      <c r="AS90" s="220"/>
      <c r="AT90" s="221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0"/>
      <c r="AT91" s="221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06" t="s">
        <v>51</v>
      </c>
      <c r="D92" s="207"/>
      <c r="E92" s="207"/>
      <c r="F92" s="207"/>
      <c r="G92" s="207"/>
      <c r="H92" s="60"/>
      <c r="I92" s="208" t="s">
        <v>52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9" t="s">
        <v>53</v>
      </c>
      <c r="AH92" s="207"/>
      <c r="AI92" s="207"/>
      <c r="AJ92" s="207"/>
      <c r="AK92" s="207"/>
      <c r="AL92" s="207"/>
      <c r="AM92" s="207"/>
      <c r="AN92" s="208" t="s">
        <v>54</v>
      </c>
      <c r="AO92" s="207"/>
      <c r="AP92" s="210"/>
      <c r="AQ92" s="61" t="s">
        <v>55</v>
      </c>
      <c r="AR92" s="33"/>
      <c r="AS92" s="62" t="s">
        <v>56</v>
      </c>
      <c r="AT92" s="63" t="s">
        <v>57</v>
      </c>
      <c r="AU92" s="63" t="s">
        <v>58</v>
      </c>
      <c r="AV92" s="63" t="s">
        <v>59</v>
      </c>
      <c r="AW92" s="63" t="s">
        <v>60</v>
      </c>
      <c r="AX92" s="63" t="s">
        <v>61</v>
      </c>
      <c r="AY92" s="63" t="s">
        <v>62</v>
      </c>
      <c r="AZ92" s="63" t="s">
        <v>63</v>
      </c>
      <c r="BA92" s="63" t="s">
        <v>64</v>
      </c>
      <c r="BB92" s="63" t="s">
        <v>65</v>
      </c>
      <c r="BC92" s="63" t="s">
        <v>66</v>
      </c>
      <c r="BD92" s="64" t="s">
        <v>67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68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1">
        <f>ROUND(SUM(AG95:AG97),2)</f>
        <v>0</v>
      </c>
      <c r="AH94" s="211"/>
      <c r="AI94" s="211"/>
      <c r="AJ94" s="211"/>
      <c r="AK94" s="211"/>
      <c r="AL94" s="211"/>
      <c r="AM94" s="211"/>
      <c r="AN94" s="212">
        <f>SUM(AG94,AT94)</f>
        <v>0</v>
      </c>
      <c r="AO94" s="212"/>
      <c r="AP94" s="212"/>
      <c r="AQ94" s="72" t="s">
        <v>1</v>
      </c>
      <c r="AR94" s="68"/>
      <c r="AS94" s="73">
        <f>ROUND(SUM(AS95:AS97),2)</f>
        <v>0</v>
      </c>
      <c r="AT94" s="74">
        <f>ROUND(SUM(AV94:AW94),2)</f>
        <v>0</v>
      </c>
      <c r="AU94" s="75">
        <f>ROUND(SUM(AU95:AU97),5)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ROUND(SUM(AZ95:AZ97),2)</f>
        <v>0</v>
      </c>
      <c r="BA94" s="74">
        <f>ROUND(SUM(BA95:BA97),2)</f>
        <v>0</v>
      </c>
      <c r="BB94" s="74">
        <f>ROUND(SUM(BB95:BB97),2)</f>
        <v>0</v>
      </c>
      <c r="BC94" s="74">
        <f>ROUND(SUM(BC95:BC97),2)</f>
        <v>0</v>
      </c>
      <c r="BD94" s="76">
        <f>ROUND(SUM(BD95:BD97),2)</f>
        <v>0</v>
      </c>
      <c r="BS94" s="77" t="s">
        <v>69</v>
      </c>
      <c r="BT94" s="77" t="s">
        <v>70</v>
      </c>
      <c r="BU94" s="78" t="s">
        <v>71</v>
      </c>
      <c r="BV94" s="77" t="s">
        <v>72</v>
      </c>
      <c r="BW94" s="77" t="s">
        <v>4</v>
      </c>
      <c r="BX94" s="77" t="s">
        <v>73</v>
      </c>
      <c r="CL94" s="77" t="s">
        <v>1</v>
      </c>
    </row>
    <row r="95" spans="1:91" s="7" customFormat="1" ht="33.75" customHeight="1">
      <c r="A95" s="79" t="s">
        <v>74</v>
      </c>
      <c r="B95" s="80"/>
      <c r="C95" s="81"/>
      <c r="D95" s="205" t="s">
        <v>75</v>
      </c>
      <c r="E95" s="205"/>
      <c r="F95" s="205"/>
      <c r="G95" s="205"/>
      <c r="H95" s="205"/>
      <c r="I95" s="82"/>
      <c r="J95" s="205" t="s">
        <v>76</v>
      </c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3">
        <f>'01 - SO 01 Cesta II-511  ...'!J30</f>
        <v>0</v>
      </c>
      <c r="AH95" s="204"/>
      <c r="AI95" s="204"/>
      <c r="AJ95" s="204"/>
      <c r="AK95" s="204"/>
      <c r="AL95" s="204"/>
      <c r="AM95" s="204"/>
      <c r="AN95" s="203">
        <f>SUM(AG95,AT95)</f>
        <v>0</v>
      </c>
      <c r="AO95" s="204"/>
      <c r="AP95" s="204"/>
      <c r="AQ95" s="83" t="s">
        <v>77</v>
      </c>
      <c r="AR95" s="80"/>
      <c r="AS95" s="84">
        <v>0</v>
      </c>
      <c r="AT95" s="85">
        <f>ROUND(SUM(AV95:AW95),2)</f>
        <v>0</v>
      </c>
      <c r="AU95" s="86">
        <f>'01 - SO 01 Cesta II-511  ...'!P124</f>
        <v>0</v>
      </c>
      <c r="AV95" s="85">
        <f>'01 - SO 01 Cesta II-511  ...'!J33</f>
        <v>0</v>
      </c>
      <c r="AW95" s="85">
        <f>'01 - SO 01 Cesta II-511  ...'!J34</f>
        <v>0</v>
      </c>
      <c r="AX95" s="85">
        <f>'01 - SO 01 Cesta II-511  ...'!J35</f>
        <v>0</v>
      </c>
      <c r="AY95" s="85">
        <f>'01 - SO 01 Cesta II-511  ...'!J36</f>
        <v>0</v>
      </c>
      <c r="AZ95" s="85">
        <f>'01 - SO 01 Cesta II-511  ...'!F33</f>
        <v>0</v>
      </c>
      <c r="BA95" s="85">
        <f>'01 - SO 01 Cesta II-511  ...'!F34</f>
        <v>0</v>
      </c>
      <c r="BB95" s="85">
        <f>'01 - SO 01 Cesta II-511  ...'!F35</f>
        <v>0</v>
      </c>
      <c r="BC95" s="85">
        <f>'01 - SO 01 Cesta II-511  ...'!F36</f>
        <v>0</v>
      </c>
      <c r="BD95" s="87">
        <f>'01 - SO 01 Cesta II-511  ...'!F37</f>
        <v>0</v>
      </c>
      <c r="BT95" s="88" t="s">
        <v>78</v>
      </c>
      <c r="BV95" s="88" t="s">
        <v>72</v>
      </c>
      <c r="BW95" s="88" t="s">
        <v>79</v>
      </c>
      <c r="BX95" s="88" t="s">
        <v>4</v>
      </c>
      <c r="CL95" s="88" t="s">
        <v>1</v>
      </c>
      <c r="CM95" s="88" t="s">
        <v>70</v>
      </c>
    </row>
    <row r="96" spans="1:91" s="7" customFormat="1" ht="37.5" customHeight="1">
      <c r="A96" s="79" t="s">
        <v>74</v>
      </c>
      <c r="B96" s="80"/>
      <c r="C96" s="81"/>
      <c r="D96" s="205" t="s">
        <v>80</v>
      </c>
      <c r="E96" s="205"/>
      <c r="F96" s="205"/>
      <c r="G96" s="205"/>
      <c r="H96" s="205"/>
      <c r="I96" s="82"/>
      <c r="J96" s="205" t="s">
        <v>81</v>
      </c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3">
        <f>'02 - SO 02 Cesta II-511  ...'!J30</f>
        <v>0</v>
      </c>
      <c r="AH96" s="204"/>
      <c r="AI96" s="204"/>
      <c r="AJ96" s="204"/>
      <c r="AK96" s="204"/>
      <c r="AL96" s="204"/>
      <c r="AM96" s="204"/>
      <c r="AN96" s="203">
        <f>SUM(AG96,AT96)</f>
        <v>0</v>
      </c>
      <c r="AO96" s="204"/>
      <c r="AP96" s="204"/>
      <c r="AQ96" s="83" t="s">
        <v>77</v>
      </c>
      <c r="AR96" s="80"/>
      <c r="AS96" s="84">
        <v>0</v>
      </c>
      <c r="AT96" s="85">
        <f>ROUND(SUM(AV96:AW96),2)</f>
        <v>0</v>
      </c>
      <c r="AU96" s="86">
        <f>'02 - SO 02 Cesta II-511  ...'!P125</f>
        <v>0</v>
      </c>
      <c r="AV96" s="85">
        <f>'02 - SO 02 Cesta II-511  ...'!J33</f>
        <v>0</v>
      </c>
      <c r="AW96" s="85">
        <f>'02 - SO 02 Cesta II-511  ...'!J34</f>
        <v>0</v>
      </c>
      <c r="AX96" s="85">
        <f>'02 - SO 02 Cesta II-511  ...'!J35</f>
        <v>0</v>
      </c>
      <c r="AY96" s="85">
        <f>'02 - SO 02 Cesta II-511  ...'!J36</f>
        <v>0</v>
      </c>
      <c r="AZ96" s="85">
        <f>'02 - SO 02 Cesta II-511  ...'!F33</f>
        <v>0</v>
      </c>
      <c r="BA96" s="85">
        <f>'02 - SO 02 Cesta II-511  ...'!F34</f>
        <v>0</v>
      </c>
      <c r="BB96" s="85">
        <f>'02 - SO 02 Cesta II-511  ...'!F35</f>
        <v>0</v>
      </c>
      <c r="BC96" s="85">
        <f>'02 - SO 02 Cesta II-511  ...'!F36</f>
        <v>0</v>
      </c>
      <c r="BD96" s="87">
        <f>'02 - SO 02 Cesta II-511  ...'!F37</f>
        <v>0</v>
      </c>
      <c r="BT96" s="88" t="s">
        <v>78</v>
      </c>
      <c r="BV96" s="88" t="s">
        <v>72</v>
      </c>
      <c r="BW96" s="88" t="s">
        <v>82</v>
      </c>
      <c r="BX96" s="88" t="s">
        <v>4</v>
      </c>
      <c r="CL96" s="88" t="s">
        <v>1</v>
      </c>
      <c r="CM96" s="88" t="s">
        <v>70</v>
      </c>
    </row>
    <row r="97" spans="1:91" s="7" customFormat="1" ht="34.5" customHeight="1">
      <c r="A97" s="79" t="s">
        <v>74</v>
      </c>
      <c r="B97" s="80"/>
      <c r="C97" s="81"/>
      <c r="D97" s="205" t="s">
        <v>83</v>
      </c>
      <c r="E97" s="205"/>
      <c r="F97" s="205"/>
      <c r="G97" s="205"/>
      <c r="H97" s="205"/>
      <c r="I97" s="82"/>
      <c r="J97" s="205" t="s">
        <v>84</v>
      </c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3">
        <f>'03 - SO 03 Cesta II-511 K...'!J30</f>
        <v>0</v>
      </c>
      <c r="AH97" s="204"/>
      <c r="AI97" s="204"/>
      <c r="AJ97" s="204"/>
      <c r="AK97" s="204"/>
      <c r="AL97" s="204"/>
      <c r="AM97" s="204"/>
      <c r="AN97" s="203">
        <f>SUM(AG97,AT97)</f>
        <v>0</v>
      </c>
      <c r="AO97" s="204"/>
      <c r="AP97" s="204"/>
      <c r="AQ97" s="83" t="s">
        <v>77</v>
      </c>
      <c r="AR97" s="80"/>
      <c r="AS97" s="89">
        <v>0</v>
      </c>
      <c r="AT97" s="90">
        <f>ROUND(SUM(AV97:AW97),2)</f>
        <v>0</v>
      </c>
      <c r="AU97" s="91">
        <f>'03 - SO 03 Cesta II-511 K...'!P124</f>
        <v>0</v>
      </c>
      <c r="AV97" s="90">
        <f>'03 - SO 03 Cesta II-511 K...'!J33</f>
        <v>0</v>
      </c>
      <c r="AW97" s="90">
        <f>'03 - SO 03 Cesta II-511 K...'!J34</f>
        <v>0</v>
      </c>
      <c r="AX97" s="90">
        <f>'03 - SO 03 Cesta II-511 K...'!J35</f>
        <v>0</v>
      </c>
      <c r="AY97" s="90">
        <f>'03 - SO 03 Cesta II-511 K...'!J36</f>
        <v>0</v>
      </c>
      <c r="AZ97" s="90">
        <f>'03 - SO 03 Cesta II-511 K...'!F33</f>
        <v>0</v>
      </c>
      <c r="BA97" s="90">
        <f>'03 - SO 03 Cesta II-511 K...'!F34</f>
        <v>0</v>
      </c>
      <c r="BB97" s="90">
        <f>'03 - SO 03 Cesta II-511 K...'!F35</f>
        <v>0</v>
      </c>
      <c r="BC97" s="90">
        <f>'03 - SO 03 Cesta II-511 K...'!F36</f>
        <v>0</v>
      </c>
      <c r="BD97" s="92">
        <f>'03 - SO 03 Cesta II-511 K...'!F37</f>
        <v>0</v>
      </c>
      <c r="BT97" s="88" t="s">
        <v>78</v>
      </c>
      <c r="BV97" s="88" t="s">
        <v>72</v>
      </c>
      <c r="BW97" s="88" t="s">
        <v>85</v>
      </c>
      <c r="BX97" s="88" t="s">
        <v>4</v>
      </c>
      <c r="CL97" s="88" t="s">
        <v>1</v>
      </c>
      <c r="CM97" s="88" t="s">
        <v>70</v>
      </c>
    </row>
    <row r="98" spans="1:91" s="2" customFormat="1" ht="30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91" s="2" customFormat="1" ht="6.95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</sheetData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 - SO 01 Cesta II-511  ...'!C2" display="/"/>
    <hyperlink ref="A96" location="'02 - SO 02 Cesta II-511  ...'!C2" display="/"/>
    <hyperlink ref="A97" location="'03 - SO 03 Cesta II-511 K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tabSelected="1" topLeftCell="A167" workbookViewId="0">
      <selection activeCell="F174" sqref="F17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1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7" t="s">
        <v>79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70</v>
      </c>
    </row>
    <row r="4" spans="1:46" s="1" customFormat="1" ht="24.95" customHeight="1">
      <c r="B4" s="20"/>
      <c r="D4" s="21" t="s">
        <v>86</v>
      </c>
      <c r="L4" s="20"/>
      <c r="M4" s="93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14</v>
      </c>
      <c r="L6" s="20"/>
    </row>
    <row r="7" spans="1:46" s="1" customFormat="1" ht="16.5" customHeight="1">
      <c r="B7" s="20"/>
      <c r="E7" s="241" t="str">
        <f>'Rekapitulácia stavby'!K6</f>
        <v>Modernizácia vybraných úsekov ciest II. triedy v okrese Zlaté Moravce</v>
      </c>
      <c r="F7" s="242"/>
      <c r="G7" s="242"/>
      <c r="H7" s="242"/>
      <c r="L7" s="20"/>
    </row>
    <row r="8" spans="1:46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24.75" customHeight="1">
      <c r="A9" s="32"/>
      <c r="B9" s="33"/>
      <c r="C9" s="32"/>
      <c r="D9" s="32"/>
      <c r="E9" s="213" t="s">
        <v>88</v>
      </c>
      <c r="F9" s="240"/>
      <c r="G9" s="240"/>
      <c r="H9" s="24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27" t="s">
        <v>17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27" t="s">
        <v>20</v>
      </c>
      <c r="J12" s="55">
        <f>'Rekapitulácia stavby'!AN8</f>
        <v>44351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21</v>
      </c>
      <c r="E14" s="32"/>
      <c r="F14" s="32"/>
      <c r="G14" s="32"/>
      <c r="H14" s="32"/>
      <c r="I14" s="27" t="s">
        <v>22</v>
      </c>
      <c r="J14" s="25" t="str">
        <f>IF('Rekapitulácia stavby'!AN10="","",'Rekapitulácia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IF('Rekapitulácia stavby'!E11="","",'Rekapitulácia stavby'!E11)</f>
        <v>Nitriansky samosprávny kraj</v>
      </c>
      <c r="F15" s="32"/>
      <c r="G15" s="32"/>
      <c r="H15" s="32"/>
      <c r="I15" s="27" t="s">
        <v>23</v>
      </c>
      <c r="J15" s="25" t="str">
        <f>IF('Rekapitulácia stavby'!AN11="","",'Rekapitulácia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24</v>
      </c>
      <c r="E17" s="32"/>
      <c r="F17" s="32"/>
      <c r="G17" s="32"/>
      <c r="H17" s="32"/>
      <c r="I17" s="27" t="s">
        <v>22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3" t="str">
        <f>'Rekapitulácia stavby'!E14</f>
        <v>Vyplň údaj</v>
      </c>
      <c r="F18" s="232"/>
      <c r="G18" s="232"/>
      <c r="H18" s="232"/>
      <c r="I18" s="27" t="s">
        <v>23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26</v>
      </c>
      <c r="E20" s="32"/>
      <c r="F20" s="32"/>
      <c r="G20" s="32"/>
      <c r="H20" s="32"/>
      <c r="I20" s="27" t="s">
        <v>22</v>
      </c>
      <c r="J20" s="25" t="str">
        <f>IF('Rekapitulácia stavby'!AN16="","",'Rekapitulácia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IF('Rekapitulácia stavby'!E17="","",'Rekapitulácia stavby'!E17)</f>
        <v xml:space="preserve"> Z-PROJECT CONSULTING</v>
      </c>
      <c r="F21" s="32"/>
      <c r="G21" s="32"/>
      <c r="H21" s="32"/>
      <c r="I21" s="27" t="s">
        <v>23</v>
      </c>
      <c r="J21" s="25" t="str">
        <f>IF('Rekapitulácia stavby'!AN17="","",'Rekapitulácia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28</v>
      </c>
      <c r="E23" s="32"/>
      <c r="F23" s="32"/>
      <c r="G23" s="32"/>
      <c r="H23" s="32"/>
      <c r="I23" s="27" t="s">
        <v>22</v>
      </c>
      <c r="J23" s="25" t="str">
        <f>IF('Rekapitulácia stavby'!AN19="","",'Rekapitulácia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IF('Rekapitulácia stavby'!E20="","",'Rekapitulácia stavby'!E20)</f>
        <v xml:space="preserve"> Janka Matelová</v>
      </c>
      <c r="F24" s="32"/>
      <c r="G24" s="32"/>
      <c r="H24" s="32"/>
      <c r="I24" s="27" t="s">
        <v>23</v>
      </c>
      <c r="J24" s="25" t="str">
        <f>IF('Rekapitulácia stavby'!AN20="","",'Rekapitulácia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29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36" t="s">
        <v>1</v>
      </c>
      <c r="F27" s="236"/>
      <c r="G27" s="236"/>
      <c r="H27" s="23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30</v>
      </c>
      <c r="E30" s="32"/>
      <c r="F30" s="32"/>
      <c r="G30" s="32"/>
      <c r="H30" s="32"/>
      <c r="I30" s="32"/>
      <c r="J30" s="71">
        <f>ROUND(J124,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32</v>
      </c>
      <c r="G32" s="32"/>
      <c r="H32" s="32"/>
      <c r="I32" s="36" t="s">
        <v>31</v>
      </c>
      <c r="J32" s="36" t="s">
        <v>33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34</v>
      </c>
      <c r="E33" s="27" t="s">
        <v>35</v>
      </c>
      <c r="F33" s="99">
        <f>ROUND((SUM(BE124:BE199)),  2)</f>
        <v>0</v>
      </c>
      <c r="G33" s="32"/>
      <c r="H33" s="32"/>
      <c r="I33" s="100">
        <v>0.2</v>
      </c>
      <c r="J33" s="99">
        <f>ROUND(((SUM(BE124:BE199))*I33),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36</v>
      </c>
      <c r="F34" s="99">
        <f>ROUND((SUM(BF124:BF199)),  2)</f>
        <v>0</v>
      </c>
      <c r="G34" s="32"/>
      <c r="H34" s="32"/>
      <c r="I34" s="100">
        <v>0.2</v>
      </c>
      <c r="J34" s="99">
        <f>ROUND(((SUM(BF124:BF199))*I34),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37</v>
      </c>
      <c r="F35" s="99">
        <f>ROUND((SUM(BG124:BG199)),  2)</f>
        <v>0</v>
      </c>
      <c r="G35" s="32"/>
      <c r="H35" s="32"/>
      <c r="I35" s="100">
        <v>0.2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38</v>
      </c>
      <c r="F36" s="99">
        <f>ROUND((SUM(BH124:BH199)),  2)</f>
        <v>0</v>
      </c>
      <c r="G36" s="32"/>
      <c r="H36" s="32"/>
      <c r="I36" s="100">
        <v>0.2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39</v>
      </c>
      <c r="F37" s="99">
        <f>ROUND((SUM(BI124:BI199)),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40</v>
      </c>
      <c r="E39" s="60"/>
      <c r="F39" s="60"/>
      <c r="G39" s="103" t="s">
        <v>41</v>
      </c>
      <c r="H39" s="104" t="s">
        <v>42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43</v>
      </c>
      <c r="E50" s="44"/>
      <c r="F50" s="44"/>
      <c r="G50" s="43" t="s">
        <v>44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45</v>
      </c>
      <c r="E61" s="35"/>
      <c r="F61" s="107" t="s">
        <v>46</v>
      </c>
      <c r="G61" s="45" t="s">
        <v>45</v>
      </c>
      <c r="H61" s="35"/>
      <c r="I61" s="35"/>
      <c r="J61" s="108" t="s">
        <v>46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47</v>
      </c>
      <c r="E65" s="46"/>
      <c r="F65" s="46"/>
      <c r="G65" s="43" t="s">
        <v>48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45</v>
      </c>
      <c r="E76" s="35"/>
      <c r="F76" s="107" t="s">
        <v>46</v>
      </c>
      <c r="G76" s="45" t="s">
        <v>45</v>
      </c>
      <c r="H76" s="35"/>
      <c r="I76" s="35"/>
      <c r="J76" s="108" t="s">
        <v>46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41" t="str">
        <f>E7</f>
        <v>Modernizácia vybraných úsekov ciest II. triedy v okrese Zlaté Moravce</v>
      </c>
      <c r="F85" s="242"/>
      <c r="G85" s="242"/>
      <c r="H85" s="24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24.75" hidden="1" customHeight="1">
      <c r="A87" s="32"/>
      <c r="B87" s="33"/>
      <c r="C87" s="32"/>
      <c r="D87" s="32"/>
      <c r="E87" s="213" t="str">
        <f>E9</f>
        <v>01 - SO 01 Cesta II/511  - Objekt MO Topoľčianky  - Križovatka na Žitavany</v>
      </c>
      <c r="F87" s="240"/>
      <c r="G87" s="240"/>
      <c r="H87" s="24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18</v>
      </c>
      <c r="D89" s="32"/>
      <c r="E89" s="32"/>
      <c r="F89" s="25" t="str">
        <f>F12</f>
        <v/>
      </c>
      <c r="G89" s="32"/>
      <c r="H89" s="32"/>
      <c r="I89" s="27" t="s">
        <v>20</v>
      </c>
      <c r="J89" s="55">
        <f>IF(J12="","",J12)</f>
        <v>44351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21</v>
      </c>
      <c r="D91" s="32"/>
      <c r="E91" s="32"/>
      <c r="F91" s="25" t="str">
        <f>E15</f>
        <v>Nitriansky samosprávny kraj</v>
      </c>
      <c r="G91" s="32"/>
      <c r="H91" s="32"/>
      <c r="I91" s="27" t="s">
        <v>26</v>
      </c>
      <c r="J91" s="30" t="str">
        <f>E21</f>
        <v xml:space="preserve"> Z-PROJECT CONSULTING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24</v>
      </c>
      <c r="D92" s="32"/>
      <c r="E92" s="32"/>
      <c r="F92" s="25" t="str">
        <f>IF(E18="","",E18)</f>
        <v>Vyplň údaj</v>
      </c>
      <c r="G92" s="32"/>
      <c r="H92" s="32"/>
      <c r="I92" s="27" t="s">
        <v>28</v>
      </c>
      <c r="J92" s="30" t="str">
        <f>E24</f>
        <v xml:space="preserve"> Janka Matelová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09" t="s">
        <v>90</v>
      </c>
      <c r="D94" s="101"/>
      <c r="E94" s="101"/>
      <c r="F94" s="101"/>
      <c r="G94" s="101"/>
      <c r="H94" s="101"/>
      <c r="I94" s="101"/>
      <c r="J94" s="110" t="s">
        <v>91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11" t="s">
        <v>92</v>
      </c>
      <c r="D96" s="32"/>
      <c r="E96" s="32"/>
      <c r="F96" s="32"/>
      <c r="G96" s="32"/>
      <c r="H96" s="32"/>
      <c r="I96" s="32"/>
      <c r="J96" s="71">
        <f>J124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1:31" s="9" customFormat="1" ht="24.95" hidden="1" customHeight="1">
      <c r="B97" s="112"/>
      <c r="D97" s="113" t="s">
        <v>94</v>
      </c>
      <c r="E97" s="114"/>
      <c r="F97" s="114"/>
      <c r="G97" s="114"/>
      <c r="H97" s="114"/>
      <c r="I97" s="114"/>
      <c r="J97" s="115">
        <f>J125</f>
        <v>0</v>
      </c>
      <c r="L97" s="112"/>
    </row>
    <row r="98" spans="1:31" s="10" customFormat="1" ht="19.899999999999999" hidden="1" customHeight="1">
      <c r="B98" s="116"/>
      <c r="D98" s="117" t="s">
        <v>95</v>
      </c>
      <c r="E98" s="118"/>
      <c r="F98" s="118"/>
      <c r="G98" s="118"/>
      <c r="H98" s="118"/>
      <c r="I98" s="118"/>
      <c r="J98" s="119">
        <f>J126</f>
        <v>0</v>
      </c>
      <c r="L98" s="116"/>
    </row>
    <row r="99" spans="1:31" s="10" customFormat="1" ht="19.899999999999999" hidden="1" customHeight="1">
      <c r="B99" s="116"/>
      <c r="D99" s="117" t="s">
        <v>96</v>
      </c>
      <c r="E99" s="118"/>
      <c r="F99" s="118"/>
      <c r="G99" s="118"/>
      <c r="H99" s="118"/>
      <c r="I99" s="118"/>
      <c r="J99" s="119">
        <f>J131</f>
        <v>0</v>
      </c>
      <c r="L99" s="116"/>
    </row>
    <row r="100" spans="1:31" s="10" customFormat="1" ht="19.899999999999999" hidden="1" customHeight="1">
      <c r="B100" s="116"/>
      <c r="D100" s="117" t="s">
        <v>97</v>
      </c>
      <c r="E100" s="118"/>
      <c r="F100" s="118"/>
      <c r="G100" s="118"/>
      <c r="H100" s="118"/>
      <c r="I100" s="118"/>
      <c r="J100" s="119">
        <f>J133</f>
        <v>0</v>
      </c>
      <c r="L100" s="116"/>
    </row>
    <row r="101" spans="1:31" s="10" customFormat="1" ht="19.899999999999999" hidden="1" customHeight="1">
      <c r="B101" s="116"/>
      <c r="D101" s="117" t="s">
        <v>98</v>
      </c>
      <c r="E101" s="118"/>
      <c r="F101" s="118"/>
      <c r="G101" s="118"/>
      <c r="H101" s="118"/>
      <c r="I101" s="118"/>
      <c r="J101" s="119">
        <f>J138</f>
        <v>0</v>
      </c>
      <c r="L101" s="116"/>
    </row>
    <row r="102" spans="1:31" s="10" customFormat="1" ht="19.899999999999999" hidden="1" customHeight="1">
      <c r="B102" s="116"/>
      <c r="D102" s="117" t="s">
        <v>99</v>
      </c>
      <c r="E102" s="118"/>
      <c r="F102" s="118"/>
      <c r="G102" s="118"/>
      <c r="H102" s="118"/>
      <c r="I102" s="118"/>
      <c r="J102" s="119">
        <f>J145</f>
        <v>0</v>
      </c>
      <c r="L102" s="116"/>
    </row>
    <row r="103" spans="1:31" s="10" customFormat="1" ht="19.899999999999999" hidden="1" customHeight="1">
      <c r="B103" s="116"/>
      <c r="D103" s="117" t="s">
        <v>100</v>
      </c>
      <c r="E103" s="118"/>
      <c r="F103" s="118"/>
      <c r="G103" s="118"/>
      <c r="H103" s="118"/>
      <c r="I103" s="118"/>
      <c r="J103" s="119">
        <f>J147</f>
        <v>0</v>
      </c>
      <c r="L103" s="116"/>
    </row>
    <row r="104" spans="1:31" s="10" customFormat="1" ht="19.899999999999999" hidden="1" customHeight="1">
      <c r="B104" s="116"/>
      <c r="D104" s="117" t="s">
        <v>101</v>
      </c>
      <c r="E104" s="118"/>
      <c r="F104" s="118"/>
      <c r="G104" s="118"/>
      <c r="H104" s="118"/>
      <c r="I104" s="118"/>
      <c r="J104" s="119">
        <f>J198</f>
        <v>0</v>
      </c>
      <c r="L104" s="116"/>
    </row>
    <row r="105" spans="1:31" s="2" customFormat="1" ht="21.75" hidden="1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hidden="1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hidden="1"/>
    <row r="108" spans="1:31" hidden="1"/>
    <row r="109" spans="1:31" hidden="1"/>
    <row r="110" spans="1:31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1" t="s">
        <v>102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14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41" t="str">
        <f>E7</f>
        <v>Modernizácia vybraných úsekov ciest II. triedy v okrese Zlaté Moravce</v>
      </c>
      <c r="F114" s="242"/>
      <c r="G114" s="242"/>
      <c r="H114" s="24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7" t="s">
        <v>87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24.75" customHeight="1">
      <c r="A116" s="32"/>
      <c r="B116" s="33"/>
      <c r="C116" s="32"/>
      <c r="D116" s="32"/>
      <c r="E116" s="213" t="str">
        <f>E9</f>
        <v>01 - SO 01 Cesta II/511  - Objekt MO Topoľčianky  - Križovatka na Žitavany</v>
      </c>
      <c r="F116" s="240"/>
      <c r="G116" s="240"/>
      <c r="H116" s="24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2" customHeight="1">
      <c r="A118" s="32"/>
      <c r="B118" s="33"/>
      <c r="C118" s="27" t="s">
        <v>18</v>
      </c>
      <c r="D118" s="32"/>
      <c r="E118" s="32"/>
      <c r="F118" s="25" t="str">
        <f>F12</f>
        <v/>
      </c>
      <c r="G118" s="32"/>
      <c r="H118" s="32"/>
      <c r="I118" s="27" t="s">
        <v>20</v>
      </c>
      <c r="J118" s="55">
        <f>IF(J12="","",J12)</f>
        <v>44351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2" customHeight="1">
      <c r="A120" s="32"/>
      <c r="B120" s="33"/>
      <c r="C120" s="27" t="s">
        <v>21</v>
      </c>
      <c r="D120" s="32"/>
      <c r="E120" s="32"/>
      <c r="F120" s="25" t="str">
        <f>E15</f>
        <v>Nitriansky samosprávny kraj</v>
      </c>
      <c r="G120" s="32"/>
      <c r="H120" s="32"/>
      <c r="I120" s="27" t="s">
        <v>26</v>
      </c>
      <c r="J120" s="30" t="str">
        <f>E21</f>
        <v xml:space="preserve"> Z-PROJECT CONSULTING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>
      <c r="A121" s="32"/>
      <c r="B121" s="33"/>
      <c r="C121" s="27" t="s">
        <v>24</v>
      </c>
      <c r="D121" s="32"/>
      <c r="E121" s="32"/>
      <c r="F121" s="25" t="str">
        <f>IF(E18="","",E18)</f>
        <v>Vyplň údaj</v>
      </c>
      <c r="G121" s="32"/>
      <c r="H121" s="32"/>
      <c r="I121" s="27" t="s">
        <v>28</v>
      </c>
      <c r="J121" s="30" t="str">
        <f>E24</f>
        <v xml:space="preserve"> Janka Matelová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0.3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11" customFormat="1" ht="29.25" customHeight="1">
      <c r="A123" s="120"/>
      <c r="B123" s="121"/>
      <c r="C123" s="122" t="s">
        <v>103</v>
      </c>
      <c r="D123" s="123" t="s">
        <v>55</v>
      </c>
      <c r="E123" s="123" t="s">
        <v>51</v>
      </c>
      <c r="F123" s="123" t="s">
        <v>52</v>
      </c>
      <c r="G123" s="123" t="s">
        <v>104</v>
      </c>
      <c r="H123" s="123" t="s">
        <v>105</v>
      </c>
      <c r="I123" s="123" t="s">
        <v>106</v>
      </c>
      <c r="J123" s="124" t="s">
        <v>91</v>
      </c>
      <c r="K123" s="125" t="s">
        <v>107</v>
      </c>
      <c r="L123" s="126"/>
      <c r="M123" s="62" t="s">
        <v>1</v>
      </c>
      <c r="N123" s="63" t="s">
        <v>34</v>
      </c>
      <c r="O123" s="63" t="s">
        <v>108</v>
      </c>
      <c r="P123" s="63" t="s">
        <v>109</v>
      </c>
      <c r="Q123" s="63" t="s">
        <v>110</v>
      </c>
      <c r="R123" s="63" t="s">
        <v>111</v>
      </c>
      <c r="S123" s="63" t="s">
        <v>112</v>
      </c>
      <c r="T123" s="64" t="s">
        <v>113</v>
      </c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</row>
    <row r="124" spans="1:65" s="2" customFormat="1" ht="22.9" customHeight="1">
      <c r="A124" s="32"/>
      <c r="B124" s="33"/>
      <c r="C124" s="69" t="s">
        <v>92</v>
      </c>
      <c r="D124" s="32"/>
      <c r="E124" s="32"/>
      <c r="F124" s="32"/>
      <c r="G124" s="32"/>
      <c r="H124" s="32"/>
      <c r="I124" s="32"/>
      <c r="J124" s="127">
        <f>BK124</f>
        <v>0</v>
      </c>
      <c r="K124" s="32"/>
      <c r="L124" s="33"/>
      <c r="M124" s="65"/>
      <c r="N124" s="56"/>
      <c r="O124" s="66"/>
      <c r="P124" s="128">
        <f>P125</f>
        <v>0</v>
      </c>
      <c r="Q124" s="66"/>
      <c r="R124" s="128">
        <f>R125</f>
        <v>3784.0710499999996</v>
      </c>
      <c r="S124" s="66"/>
      <c r="T124" s="129">
        <f>T125</f>
        <v>3939.4559999999997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69</v>
      </c>
      <c r="AU124" s="17" t="s">
        <v>93</v>
      </c>
      <c r="BK124" s="130">
        <f>BK125</f>
        <v>0</v>
      </c>
    </row>
    <row r="125" spans="1:65" s="12" customFormat="1" ht="25.9" customHeight="1">
      <c r="B125" s="131"/>
      <c r="D125" s="132" t="s">
        <v>69</v>
      </c>
      <c r="E125" s="133" t="s">
        <v>114</v>
      </c>
      <c r="F125" s="133" t="s">
        <v>115</v>
      </c>
      <c r="I125" s="134"/>
      <c r="J125" s="135">
        <f>BK125</f>
        <v>0</v>
      </c>
      <c r="L125" s="131"/>
      <c r="M125" s="136"/>
      <c r="N125" s="137"/>
      <c r="O125" s="137"/>
      <c r="P125" s="138">
        <f>P126+P131+P133+P138+P145+P147+P198</f>
        <v>0</v>
      </c>
      <c r="Q125" s="137"/>
      <c r="R125" s="138">
        <f>R126+R131+R133+R138+R145+R147+R198</f>
        <v>3784.0710499999996</v>
      </c>
      <c r="S125" s="137"/>
      <c r="T125" s="139">
        <f>T126+T131+T133+T138+T145+T147+T198</f>
        <v>3939.4559999999997</v>
      </c>
      <c r="AR125" s="132" t="s">
        <v>78</v>
      </c>
      <c r="AT125" s="140" t="s">
        <v>69</v>
      </c>
      <c r="AU125" s="140" t="s">
        <v>70</v>
      </c>
      <c r="AY125" s="132" t="s">
        <v>116</v>
      </c>
      <c r="BK125" s="141">
        <f>BK126+BK131+BK133+BK138+BK145+BK147+BK198</f>
        <v>0</v>
      </c>
    </row>
    <row r="126" spans="1:65" s="12" customFormat="1" ht="22.9" customHeight="1">
      <c r="B126" s="131"/>
      <c r="D126" s="132" t="s">
        <v>69</v>
      </c>
      <c r="E126" s="142" t="s">
        <v>117</v>
      </c>
      <c r="F126" s="142" t="s">
        <v>118</v>
      </c>
      <c r="I126" s="134"/>
      <c r="J126" s="143">
        <f>BK126</f>
        <v>0</v>
      </c>
      <c r="L126" s="131"/>
      <c r="M126" s="136"/>
      <c r="N126" s="137"/>
      <c r="O126" s="137"/>
      <c r="P126" s="138">
        <f>SUM(P127:P130)</f>
        <v>0</v>
      </c>
      <c r="Q126" s="137"/>
      <c r="R126" s="138">
        <f>SUM(R127:R130)</f>
        <v>5.3089200000000005</v>
      </c>
      <c r="S126" s="137"/>
      <c r="T126" s="139">
        <f>SUM(T127:T130)</f>
        <v>3939.0479999999998</v>
      </c>
      <c r="AR126" s="132" t="s">
        <v>78</v>
      </c>
      <c r="AT126" s="140" t="s">
        <v>69</v>
      </c>
      <c r="AU126" s="140" t="s">
        <v>78</v>
      </c>
      <c r="AY126" s="132" t="s">
        <v>116</v>
      </c>
      <c r="BK126" s="141">
        <f>SUM(BK127:BK130)</f>
        <v>0</v>
      </c>
    </row>
    <row r="127" spans="1:65" s="2" customFormat="1" ht="37.9" customHeight="1">
      <c r="A127" s="32"/>
      <c r="B127" s="144"/>
      <c r="C127" s="145" t="s">
        <v>78</v>
      </c>
      <c r="D127" s="145" t="s">
        <v>119</v>
      </c>
      <c r="E127" s="146" t="s">
        <v>120</v>
      </c>
      <c r="F127" s="147" t="s">
        <v>121</v>
      </c>
      <c r="G127" s="148" t="s">
        <v>122</v>
      </c>
      <c r="H127" s="149">
        <v>1487</v>
      </c>
      <c r="I127" s="150"/>
      <c r="J127" s="151">
        <f>ROUND(I127*H127,2)</f>
        <v>0</v>
      </c>
      <c r="K127" s="152"/>
      <c r="L127" s="33"/>
      <c r="M127" s="153" t="s">
        <v>1</v>
      </c>
      <c r="N127" s="154" t="s">
        <v>36</v>
      </c>
      <c r="O127" s="58"/>
      <c r="P127" s="155">
        <f>O127*H127</f>
        <v>0</v>
      </c>
      <c r="Q127" s="155">
        <v>0</v>
      </c>
      <c r="R127" s="155">
        <f>Q127*H127</f>
        <v>0</v>
      </c>
      <c r="S127" s="155">
        <v>0.13</v>
      </c>
      <c r="T127" s="156">
        <f>S127*H127</f>
        <v>193.31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7" t="s">
        <v>123</v>
      </c>
      <c r="AT127" s="157" t="s">
        <v>119</v>
      </c>
      <c r="AU127" s="157" t="s">
        <v>124</v>
      </c>
      <c r="AY127" s="17" t="s">
        <v>116</v>
      </c>
      <c r="BE127" s="158">
        <f>IF(N127="základná",J127,0)</f>
        <v>0</v>
      </c>
      <c r="BF127" s="158">
        <f>IF(N127="znížená",J127,0)</f>
        <v>0</v>
      </c>
      <c r="BG127" s="158">
        <f>IF(N127="zákl. prenesená",J127,0)</f>
        <v>0</v>
      </c>
      <c r="BH127" s="158">
        <f>IF(N127="zníž. prenesená",J127,0)</f>
        <v>0</v>
      </c>
      <c r="BI127" s="158">
        <f>IF(N127="nulová",J127,0)</f>
        <v>0</v>
      </c>
      <c r="BJ127" s="17" t="s">
        <v>124</v>
      </c>
      <c r="BK127" s="158">
        <f>ROUND(I127*H127,2)</f>
        <v>0</v>
      </c>
      <c r="BL127" s="17" t="s">
        <v>123</v>
      </c>
      <c r="BM127" s="157" t="s">
        <v>125</v>
      </c>
    </row>
    <row r="128" spans="1:65" s="13" customFormat="1">
      <c r="B128" s="159"/>
      <c r="D128" s="160" t="s">
        <v>126</v>
      </c>
      <c r="E128" s="161" t="s">
        <v>1</v>
      </c>
      <c r="F128" s="162" t="s">
        <v>127</v>
      </c>
      <c r="H128" s="163">
        <v>1487</v>
      </c>
      <c r="I128" s="164"/>
      <c r="L128" s="159"/>
      <c r="M128" s="165"/>
      <c r="N128" s="166"/>
      <c r="O128" s="166"/>
      <c r="P128" s="166"/>
      <c r="Q128" s="166"/>
      <c r="R128" s="166"/>
      <c r="S128" s="166"/>
      <c r="T128" s="167"/>
      <c r="AT128" s="161" t="s">
        <v>126</v>
      </c>
      <c r="AU128" s="161" t="s">
        <v>124</v>
      </c>
      <c r="AV128" s="13" t="s">
        <v>124</v>
      </c>
      <c r="AW128" s="13" t="s">
        <v>27</v>
      </c>
      <c r="AX128" s="13" t="s">
        <v>78</v>
      </c>
      <c r="AY128" s="161" t="s">
        <v>116</v>
      </c>
    </row>
    <row r="129" spans="1:65" s="2" customFormat="1" ht="24.2" customHeight="1">
      <c r="A129" s="32"/>
      <c r="B129" s="144"/>
      <c r="C129" s="145" t="s">
        <v>124</v>
      </c>
      <c r="D129" s="145" t="s">
        <v>119</v>
      </c>
      <c r="E129" s="146" t="s">
        <v>128</v>
      </c>
      <c r="F129" s="147" t="s">
        <v>129</v>
      </c>
      <c r="G129" s="148" t="s">
        <v>122</v>
      </c>
      <c r="H129" s="149">
        <v>19094</v>
      </c>
      <c r="I129" s="150"/>
      <c r="J129" s="151">
        <f>ROUND(I129*H129,2)</f>
        <v>0</v>
      </c>
      <c r="K129" s="152"/>
      <c r="L129" s="33"/>
      <c r="M129" s="153" t="s">
        <v>1</v>
      </c>
      <c r="N129" s="154" t="s">
        <v>36</v>
      </c>
      <c r="O129" s="58"/>
      <c r="P129" s="155">
        <f>O129*H129</f>
        <v>0</v>
      </c>
      <c r="Q129" s="155">
        <v>1.8000000000000001E-4</v>
      </c>
      <c r="R129" s="155">
        <f>Q129*H129</f>
        <v>3.4369200000000002</v>
      </c>
      <c r="S129" s="155">
        <v>0.127</v>
      </c>
      <c r="T129" s="156">
        <f>S129*H129</f>
        <v>2424.9380000000001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7" t="s">
        <v>123</v>
      </c>
      <c r="AT129" s="157" t="s">
        <v>119</v>
      </c>
      <c r="AU129" s="157" t="s">
        <v>124</v>
      </c>
      <c r="AY129" s="17" t="s">
        <v>116</v>
      </c>
      <c r="BE129" s="158">
        <f>IF(N129="základná",J129,0)</f>
        <v>0</v>
      </c>
      <c r="BF129" s="158">
        <f>IF(N129="znížená",J129,0)</f>
        <v>0</v>
      </c>
      <c r="BG129" s="158">
        <f>IF(N129="zákl. prenesená",J129,0)</f>
        <v>0</v>
      </c>
      <c r="BH129" s="158">
        <f>IF(N129="zníž. prenesená",J129,0)</f>
        <v>0</v>
      </c>
      <c r="BI129" s="158">
        <f>IF(N129="nulová",J129,0)</f>
        <v>0</v>
      </c>
      <c r="BJ129" s="17" t="s">
        <v>124</v>
      </c>
      <c r="BK129" s="158">
        <f>ROUND(I129*H129,2)</f>
        <v>0</v>
      </c>
      <c r="BL129" s="17" t="s">
        <v>123</v>
      </c>
      <c r="BM129" s="157" t="s">
        <v>130</v>
      </c>
    </row>
    <row r="130" spans="1:65" s="2" customFormat="1" ht="37.9" customHeight="1">
      <c r="A130" s="32"/>
      <c r="B130" s="144"/>
      <c r="C130" s="145" t="s">
        <v>131</v>
      </c>
      <c r="D130" s="145" t="s">
        <v>119</v>
      </c>
      <c r="E130" s="146" t="s">
        <v>132</v>
      </c>
      <c r="F130" s="147" t="s">
        <v>133</v>
      </c>
      <c r="G130" s="148" t="s">
        <v>122</v>
      </c>
      <c r="H130" s="149">
        <v>5200</v>
      </c>
      <c r="I130" s="150"/>
      <c r="J130" s="151">
        <f>ROUND(I130*H130,2)</f>
        <v>0</v>
      </c>
      <c r="K130" s="152"/>
      <c r="L130" s="33"/>
      <c r="M130" s="153" t="s">
        <v>1</v>
      </c>
      <c r="N130" s="154" t="s">
        <v>36</v>
      </c>
      <c r="O130" s="58"/>
      <c r="P130" s="155">
        <f>O130*H130</f>
        <v>0</v>
      </c>
      <c r="Q130" s="155">
        <v>3.6000000000000002E-4</v>
      </c>
      <c r="R130" s="155">
        <f>Q130*H130</f>
        <v>1.8720000000000001</v>
      </c>
      <c r="S130" s="155">
        <v>0.254</v>
      </c>
      <c r="T130" s="156">
        <f>S130*H130</f>
        <v>1320.8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7" t="s">
        <v>123</v>
      </c>
      <c r="AT130" s="157" t="s">
        <v>119</v>
      </c>
      <c r="AU130" s="157" t="s">
        <v>124</v>
      </c>
      <c r="AY130" s="17" t="s">
        <v>116</v>
      </c>
      <c r="BE130" s="158">
        <f>IF(N130="základná",J130,0)</f>
        <v>0</v>
      </c>
      <c r="BF130" s="158">
        <f>IF(N130="znížená",J130,0)</f>
        <v>0</v>
      </c>
      <c r="BG130" s="158">
        <f>IF(N130="zákl. prenesená",J130,0)</f>
        <v>0</v>
      </c>
      <c r="BH130" s="158">
        <f>IF(N130="zníž. prenesená",J130,0)</f>
        <v>0</v>
      </c>
      <c r="BI130" s="158">
        <f>IF(N130="nulová",J130,0)</f>
        <v>0</v>
      </c>
      <c r="BJ130" s="17" t="s">
        <v>124</v>
      </c>
      <c r="BK130" s="158">
        <f>ROUND(I130*H130,2)</f>
        <v>0</v>
      </c>
      <c r="BL130" s="17" t="s">
        <v>123</v>
      </c>
      <c r="BM130" s="157" t="s">
        <v>134</v>
      </c>
    </row>
    <row r="131" spans="1:65" s="12" customFormat="1" ht="22.9" customHeight="1">
      <c r="B131" s="131"/>
      <c r="D131" s="132" t="s">
        <v>69</v>
      </c>
      <c r="E131" s="142" t="s">
        <v>124</v>
      </c>
      <c r="F131" s="142" t="s">
        <v>135</v>
      </c>
      <c r="I131" s="134"/>
      <c r="J131" s="143">
        <f>BK131</f>
        <v>0</v>
      </c>
      <c r="L131" s="131"/>
      <c r="M131" s="136"/>
      <c r="N131" s="137"/>
      <c r="O131" s="137"/>
      <c r="P131" s="138">
        <f>P132</f>
        <v>0</v>
      </c>
      <c r="Q131" s="137"/>
      <c r="R131" s="138">
        <f>R132</f>
        <v>3.69</v>
      </c>
      <c r="S131" s="137"/>
      <c r="T131" s="139">
        <f>T132</f>
        <v>0</v>
      </c>
      <c r="AR131" s="132" t="s">
        <v>78</v>
      </c>
      <c r="AT131" s="140" t="s">
        <v>69</v>
      </c>
      <c r="AU131" s="140" t="s">
        <v>78</v>
      </c>
      <c r="AY131" s="132" t="s">
        <v>116</v>
      </c>
      <c r="BK131" s="141">
        <f>BK132</f>
        <v>0</v>
      </c>
    </row>
    <row r="132" spans="1:65" s="2" customFormat="1" ht="14.45" customHeight="1">
      <c r="A132" s="32"/>
      <c r="B132" s="144"/>
      <c r="C132" s="145" t="s">
        <v>123</v>
      </c>
      <c r="D132" s="145" t="s">
        <v>119</v>
      </c>
      <c r="E132" s="146" t="s">
        <v>136</v>
      </c>
      <c r="F132" s="147" t="s">
        <v>137</v>
      </c>
      <c r="G132" s="148" t="s">
        <v>122</v>
      </c>
      <c r="H132" s="149">
        <v>1500</v>
      </c>
      <c r="I132" s="150"/>
      <c r="J132" s="151">
        <f>ROUND(I132*H132,2)</f>
        <v>0</v>
      </c>
      <c r="K132" s="152"/>
      <c r="L132" s="33"/>
      <c r="M132" s="153" t="s">
        <v>1</v>
      </c>
      <c r="N132" s="154" t="s">
        <v>36</v>
      </c>
      <c r="O132" s="58"/>
      <c r="P132" s="155">
        <f>O132*H132</f>
        <v>0</v>
      </c>
      <c r="Q132" s="155">
        <v>2.4599999999999999E-3</v>
      </c>
      <c r="R132" s="155">
        <f>Q132*H132</f>
        <v>3.69</v>
      </c>
      <c r="S132" s="155">
        <v>0</v>
      </c>
      <c r="T132" s="156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7" t="s">
        <v>123</v>
      </c>
      <c r="AT132" s="157" t="s">
        <v>119</v>
      </c>
      <c r="AU132" s="157" t="s">
        <v>124</v>
      </c>
      <c r="AY132" s="17" t="s">
        <v>116</v>
      </c>
      <c r="BE132" s="158">
        <f>IF(N132="základná",J132,0)</f>
        <v>0</v>
      </c>
      <c r="BF132" s="158">
        <f>IF(N132="znížená",J132,0)</f>
        <v>0</v>
      </c>
      <c r="BG132" s="158">
        <f>IF(N132="zákl. prenesená",J132,0)</f>
        <v>0</v>
      </c>
      <c r="BH132" s="158">
        <f>IF(N132="zníž. prenesená",J132,0)</f>
        <v>0</v>
      </c>
      <c r="BI132" s="158">
        <f>IF(N132="nulová",J132,0)</f>
        <v>0</v>
      </c>
      <c r="BJ132" s="17" t="s">
        <v>124</v>
      </c>
      <c r="BK132" s="158">
        <f>ROUND(I132*H132,2)</f>
        <v>0</v>
      </c>
      <c r="BL132" s="17" t="s">
        <v>123</v>
      </c>
      <c r="BM132" s="157" t="s">
        <v>138</v>
      </c>
    </row>
    <row r="133" spans="1:65" s="12" customFormat="1" ht="22.9" customHeight="1">
      <c r="B133" s="131"/>
      <c r="D133" s="132" t="s">
        <v>69</v>
      </c>
      <c r="E133" s="142" t="s">
        <v>139</v>
      </c>
      <c r="F133" s="142" t="s">
        <v>140</v>
      </c>
      <c r="I133" s="134"/>
      <c r="J133" s="143">
        <f>BK133</f>
        <v>0</v>
      </c>
      <c r="L133" s="131"/>
      <c r="M133" s="136"/>
      <c r="N133" s="137"/>
      <c r="O133" s="137"/>
      <c r="P133" s="138">
        <f>SUM(P134:P137)</f>
        <v>0</v>
      </c>
      <c r="Q133" s="137"/>
      <c r="R133" s="138">
        <f>SUM(R134:R137)</f>
        <v>3711.6861799999997</v>
      </c>
      <c r="S133" s="137"/>
      <c r="T133" s="139">
        <f>SUM(T134:T137)</f>
        <v>0</v>
      </c>
      <c r="AR133" s="132" t="s">
        <v>78</v>
      </c>
      <c r="AT133" s="140" t="s">
        <v>69</v>
      </c>
      <c r="AU133" s="140" t="s">
        <v>78</v>
      </c>
      <c r="AY133" s="132" t="s">
        <v>116</v>
      </c>
      <c r="BK133" s="141">
        <f>SUM(BK134:BK137)</f>
        <v>0</v>
      </c>
    </row>
    <row r="134" spans="1:65" s="2" customFormat="1" ht="37.9" customHeight="1">
      <c r="A134" s="32"/>
      <c r="B134" s="144"/>
      <c r="C134" s="145" t="s">
        <v>139</v>
      </c>
      <c r="D134" s="145" t="s">
        <v>119</v>
      </c>
      <c r="E134" s="146" t="s">
        <v>141</v>
      </c>
      <c r="F134" s="147" t="s">
        <v>142</v>
      </c>
      <c r="G134" s="148" t="s">
        <v>122</v>
      </c>
      <c r="H134" s="149">
        <v>5200</v>
      </c>
      <c r="I134" s="150"/>
      <c r="J134" s="151">
        <f>ROUND(I134*H134,2)</f>
        <v>0</v>
      </c>
      <c r="K134" s="152"/>
      <c r="L134" s="33"/>
      <c r="M134" s="153" t="s">
        <v>1</v>
      </c>
      <c r="N134" s="154" t="s">
        <v>36</v>
      </c>
      <c r="O134" s="58"/>
      <c r="P134" s="155">
        <f>O134*H134</f>
        <v>0</v>
      </c>
      <c r="Q134" s="155">
        <v>5.1000000000000004E-4</v>
      </c>
      <c r="R134" s="155">
        <f>Q134*H134</f>
        <v>2.6520000000000001</v>
      </c>
      <c r="S134" s="155">
        <v>0</v>
      </c>
      <c r="T134" s="156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7" t="s">
        <v>123</v>
      </c>
      <c r="AT134" s="157" t="s">
        <v>119</v>
      </c>
      <c r="AU134" s="157" t="s">
        <v>124</v>
      </c>
      <c r="AY134" s="17" t="s">
        <v>116</v>
      </c>
      <c r="BE134" s="158">
        <f>IF(N134="základná",J134,0)</f>
        <v>0</v>
      </c>
      <c r="BF134" s="158">
        <f>IF(N134="znížená",J134,0)</f>
        <v>0</v>
      </c>
      <c r="BG134" s="158">
        <f>IF(N134="zákl. prenesená",J134,0)</f>
        <v>0</v>
      </c>
      <c r="BH134" s="158">
        <f>IF(N134="zníž. prenesená",J134,0)</f>
        <v>0</v>
      </c>
      <c r="BI134" s="158">
        <f>IF(N134="nulová",J134,0)</f>
        <v>0</v>
      </c>
      <c r="BJ134" s="17" t="s">
        <v>124</v>
      </c>
      <c r="BK134" s="158">
        <f>ROUND(I134*H134,2)</f>
        <v>0</v>
      </c>
      <c r="BL134" s="17" t="s">
        <v>123</v>
      </c>
      <c r="BM134" s="157" t="s">
        <v>143</v>
      </c>
    </row>
    <row r="135" spans="1:65" s="2" customFormat="1" ht="37.9" customHeight="1">
      <c r="A135" s="32"/>
      <c r="B135" s="144"/>
      <c r="C135" s="145" t="s">
        <v>144</v>
      </c>
      <c r="D135" s="145" t="s">
        <v>119</v>
      </c>
      <c r="E135" s="146" t="s">
        <v>145</v>
      </c>
      <c r="F135" s="147" t="s">
        <v>146</v>
      </c>
      <c r="G135" s="148" t="s">
        <v>122</v>
      </c>
      <c r="H135" s="149">
        <v>5200</v>
      </c>
      <c r="I135" s="150"/>
      <c r="J135" s="151">
        <f>ROUND(I135*H135,2)</f>
        <v>0</v>
      </c>
      <c r="K135" s="152"/>
      <c r="L135" s="33"/>
      <c r="M135" s="153" t="s">
        <v>1</v>
      </c>
      <c r="N135" s="154" t="s">
        <v>36</v>
      </c>
      <c r="O135" s="58"/>
      <c r="P135" s="155">
        <f>O135*H135</f>
        <v>0</v>
      </c>
      <c r="Q135" s="155">
        <v>0.10373</v>
      </c>
      <c r="R135" s="155">
        <f>Q135*H135</f>
        <v>539.39599999999996</v>
      </c>
      <c r="S135" s="155">
        <v>0</v>
      </c>
      <c r="T135" s="156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7" t="s">
        <v>123</v>
      </c>
      <c r="AT135" s="157" t="s">
        <v>119</v>
      </c>
      <c r="AU135" s="157" t="s">
        <v>124</v>
      </c>
      <c r="AY135" s="17" t="s">
        <v>116</v>
      </c>
      <c r="BE135" s="158">
        <f>IF(N135="základná",J135,0)</f>
        <v>0</v>
      </c>
      <c r="BF135" s="158">
        <f>IF(N135="znížená",J135,0)</f>
        <v>0</v>
      </c>
      <c r="BG135" s="158">
        <f>IF(N135="zákl. prenesená",J135,0)</f>
        <v>0</v>
      </c>
      <c r="BH135" s="158">
        <f>IF(N135="zníž. prenesená",J135,0)</f>
        <v>0</v>
      </c>
      <c r="BI135" s="158">
        <f>IF(N135="nulová",J135,0)</f>
        <v>0</v>
      </c>
      <c r="BJ135" s="17" t="s">
        <v>124</v>
      </c>
      <c r="BK135" s="158">
        <f>ROUND(I135*H135,2)</f>
        <v>0</v>
      </c>
      <c r="BL135" s="17" t="s">
        <v>123</v>
      </c>
      <c r="BM135" s="157" t="s">
        <v>147</v>
      </c>
    </row>
    <row r="136" spans="1:65" s="2" customFormat="1" ht="24.2" customHeight="1">
      <c r="A136" s="32"/>
      <c r="B136" s="144"/>
      <c r="C136" s="145" t="s">
        <v>148</v>
      </c>
      <c r="D136" s="145" t="s">
        <v>119</v>
      </c>
      <c r="E136" s="146" t="s">
        <v>149</v>
      </c>
      <c r="F136" s="147" t="s">
        <v>150</v>
      </c>
      <c r="G136" s="148" t="s">
        <v>122</v>
      </c>
      <c r="H136" s="149">
        <v>24294</v>
      </c>
      <c r="I136" s="150"/>
      <c r="J136" s="151">
        <f>ROUND(I136*H136,2)</f>
        <v>0</v>
      </c>
      <c r="K136" s="152"/>
      <c r="L136" s="33"/>
      <c r="M136" s="153" t="s">
        <v>1</v>
      </c>
      <c r="N136" s="154" t="s">
        <v>36</v>
      </c>
      <c r="O136" s="58"/>
      <c r="P136" s="155">
        <f>O136*H136</f>
        <v>0</v>
      </c>
      <c r="Q136" s="155">
        <v>0.12966</v>
      </c>
      <c r="R136" s="155">
        <f>Q136*H136</f>
        <v>3149.9600399999999</v>
      </c>
      <c r="S136" s="155">
        <v>0</v>
      </c>
      <c r="T136" s="15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7" t="s">
        <v>123</v>
      </c>
      <c r="AT136" s="157" t="s">
        <v>119</v>
      </c>
      <c r="AU136" s="157" t="s">
        <v>124</v>
      </c>
      <c r="AY136" s="17" t="s">
        <v>116</v>
      </c>
      <c r="BE136" s="158">
        <f>IF(N136="základná",J136,0)</f>
        <v>0</v>
      </c>
      <c r="BF136" s="158">
        <f>IF(N136="znížená",J136,0)</f>
        <v>0</v>
      </c>
      <c r="BG136" s="158">
        <f>IF(N136="zákl. prenesená",J136,0)</f>
        <v>0</v>
      </c>
      <c r="BH136" s="158">
        <f>IF(N136="zníž. prenesená",J136,0)</f>
        <v>0</v>
      </c>
      <c r="BI136" s="158">
        <f>IF(N136="nulová",J136,0)</f>
        <v>0</v>
      </c>
      <c r="BJ136" s="17" t="s">
        <v>124</v>
      </c>
      <c r="BK136" s="158">
        <f>ROUND(I136*H136,2)</f>
        <v>0</v>
      </c>
      <c r="BL136" s="17" t="s">
        <v>123</v>
      </c>
      <c r="BM136" s="157" t="s">
        <v>151</v>
      </c>
    </row>
    <row r="137" spans="1:65" s="2" customFormat="1" ht="24.2" customHeight="1">
      <c r="A137" s="32"/>
      <c r="B137" s="144"/>
      <c r="C137" s="145" t="s">
        <v>152</v>
      </c>
      <c r="D137" s="145" t="s">
        <v>119</v>
      </c>
      <c r="E137" s="146" t="s">
        <v>153</v>
      </c>
      <c r="F137" s="147" t="s">
        <v>154</v>
      </c>
      <c r="G137" s="148" t="s">
        <v>122</v>
      </c>
      <c r="H137" s="149">
        <v>24294</v>
      </c>
      <c r="I137" s="150"/>
      <c r="J137" s="151">
        <f>ROUND(I137*H137,2)</f>
        <v>0</v>
      </c>
      <c r="K137" s="152"/>
      <c r="L137" s="33"/>
      <c r="M137" s="153" t="s">
        <v>1</v>
      </c>
      <c r="N137" s="154" t="s">
        <v>36</v>
      </c>
      <c r="O137" s="58"/>
      <c r="P137" s="155">
        <f>O137*H137</f>
        <v>0</v>
      </c>
      <c r="Q137" s="155">
        <v>8.0999999999999996E-4</v>
      </c>
      <c r="R137" s="155">
        <f>Q137*H137</f>
        <v>19.678139999999999</v>
      </c>
      <c r="S137" s="155">
        <v>0</v>
      </c>
      <c r="T137" s="156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7" t="s">
        <v>123</v>
      </c>
      <c r="AT137" s="157" t="s">
        <v>119</v>
      </c>
      <c r="AU137" s="157" t="s">
        <v>124</v>
      </c>
      <c r="AY137" s="17" t="s">
        <v>116</v>
      </c>
      <c r="BE137" s="158">
        <f>IF(N137="základná",J137,0)</f>
        <v>0</v>
      </c>
      <c r="BF137" s="158">
        <f>IF(N137="znížená",J137,0)</f>
        <v>0</v>
      </c>
      <c r="BG137" s="158">
        <f>IF(N137="zákl. prenesená",J137,0)</f>
        <v>0</v>
      </c>
      <c r="BH137" s="158">
        <f>IF(N137="zníž. prenesená",J137,0)</f>
        <v>0</v>
      </c>
      <c r="BI137" s="158">
        <f>IF(N137="nulová",J137,0)</f>
        <v>0</v>
      </c>
      <c r="BJ137" s="17" t="s">
        <v>124</v>
      </c>
      <c r="BK137" s="158">
        <f>ROUND(I137*H137,2)</f>
        <v>0</v>
      </c>
      <c r="BL137" s="17" t="s">
        <v>123</v>
      </c>
      <c r="BM137" s="157" t="s">
        <v>155</v>
      </c>
    </row>
    <row r="138" spans="1:65" s="12" customFormat="1" ht="22.9" customHeight="1">
      <c r="B138" s="131"/>
      <c r="D138" s="132" t="s">
        <v>69</v>
      </c>
      <c r="E138" s="142" t="s">
        <v>156</v>
      </c>
      <c r="F138" s="142" t="s">
        <v>157</v>
      </c>
      <c r="I138" s="134"/>
      <c r="J138" s="143">
        <f>BK138</f>
        <v>0</v>
      </c>
      <c r="L138" s="131"/>
      <c r="M138" s="136"/>
      <c r="N138" s="137"/>
      <c r="O138" s="137"/>
      <c r="P138" s="138">
        <f>SUM(P139:P144)</f>
        <v>0</v>
      </c>
      <c r="Q138" s="137"/>
      <c r="R138" s="138">
        <f>SUM(R139:R144)</f>
        <v>0</v>
      </c>
      <c r="S138" s="137"/>
      <c r="T138" s="139">
        <f>SUM(T139:T144)</f>
        <v>0</v>
      </c>
      <c r="AR138" s="132" t="s">
        <v>78</v>
      </c>
      <c r="AT138" s="140" t="s">
        <v>69</v>
      </c>
      <c r="AU138" s="140" t="s">
        <v>78</v>
      </c>
      <c r="AY138" s="132" t="s">
        <v>116</v>
      </c>
      <c r="BK138" s="141">
        <f>SUM(BK139:BK144)</f>
        <v>0</v>
      </c>
    </row>
    <row r="139" spans="1:65" s="2" customFormat="1" ht="24.2" customHeight="1">
      <c r="A139" s="32"/>
      <c r="B139" s="144"/>
      <c r="C139" s="145" t="s">
        <v>158</v>
      </c>
      <c r="D139" s="145" t="s">
        <v>119</v>
      </c>
      <c r="E139" s="146" t="s">
        <v>159</v>
      </c>
      <c r="F139" s="147" t="s">
        <v>160</v>
      </c>
      <c r="G139" s="148" t="s">
        <v>122</v>
      </c>
      <c r="H139" s="149">
        <v>1487</v>
      </c>
      <c r="I139" s="150"/>
      <c r="J139" s="151">
        <f>ROUND(I139*H139,2)</f>
        <v>0</v>
      </c>
      <c r="K139" s="152"/>
      <c r="L139" s="33"/>
      <c r="M139" s="153" t="s">
        <v>1</v>
      </c>
      <c r="N139" s="154" t="s">
        <v>36</v>
      </c>
      <c r="O139" s="58"/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7" t="s">
        <v>123</v>
      </c>
      <c r="AT139" s="157" t="s">
        <v>119</v>
      </c>
      <c r="AU139" s="157" t="s">
        <v>124</v>
      </c>
      <c r="AY139" s="17" t="s">
        <v>116</v>
      </c>
      <c r="BE139" s="158">
        <f>IF(N139="základná",J139,0)</f>
        <v>0</v>
      </c>
      <c r="BF139" s="158">
        <f>IF(N139="znížená",J139,0)</f>
        <v>0</v>
      </c>
      <c r="BG139" s="158">
        <f>IF(N139="zákl. prenesená",J139,0)</f>
        <v>0</v>
      </c>
      <c r="BH139" s="158">
        <f>IF(N139="zníž. prenesená",J139,0)</f>
        <v>0</v>
      </c>
      <c r="BI139" s="158">
        <f>IF(N139="nulová",J139,0)</f>
        <v>0</v>
      </c>
      <c r="BJ139" s="17" t="s">
        <v>124</v>
      </c>
      <c r="BK139" s="158">
        <f>ROUND(I139*H139,2)</f>
        <v>0</v>
      </c>
      <c r="BL139" s="17" t="s">
        <v>123</v>
      </c>
      <c r="BM139" s="157" t="s">
        <v>161</v>
      </c>
    </row>
    <row r="140" spans="1:65" s="14" customFormat="1">
      <c r="B140" s="168"/>
      <c r="D140" s="160" t="s">
        <v>126</v>
      </c>
      <c r="E140" s="169" t="s">
        <v>1</v>
      </c>
      <c r="F140" s="170" t="s">
        <v>162</v>
      </c>
      <c r="H140" s="169" t="s">
        <v>1</v>
      </c>
      <c r="I140" s="171"/>
      <c r="L140" s="168"/>
      <c r="M140" s="172"/>
      <c r="N140" s="173"/>
      <c r="O140" s="173"/>
      <c r="P140" s="173"/>
      <c r="Q140" s="173"/>
      <c r="R140" s="173"/>
      <c r="S140" s="173"/>
      <c r="T140" s="174"/>
      <c r="AT140" s="169" t="s">
        <v>126</v>
      </c>
      <c r="AU140" s="169" t="s">
        <v>124</v>
      </c>
      <c r="AV140" s="14" t="s">
        <v>78</v>
      </c>
      <c r="AW140" s="14" t="s">
        <v>27</v>
      </c>
      <c r="AX140" s="14" t="s">
        <v>70</v>
      </c>
      <c r="AY140" s="169" t="s">
        <v>116</v>
      </c>
    </row>
    <row r="141" spans="1:65" s="13" customFormat="1">
      <c r="B141" s="159"/>
      <c r="D141" s="160" t="s">
        <v>126</v>
      </c>
      <c r="E141" s="161" t="s">
        <v>1</v>
      </c>
      <c r="F141" s="162" t="s">
        <v>163</v>
      </c>
      <c r="H141" s="163">
        <v>1487</v>
      </c>
      <c r="I141" s="164"/>
      <c r="L141" s="159"/>
      <c r="M141" s="165"/>
      <c r="N141" s="166"/>
      <c r="O141" s="166"/>
      <c r="P141" s="166"/>
      <c r="Q141" s="166"/>
      <c r="R141" s="166"/>
      <c r="S141" s="166"/>
      <c r="T141" s="167"/>
      <c r="AT141" s="161" t="s">
        <v>126</v>
      </c>
      <c r="AU141" s="161" t="s">
        <v>124</v>
      </c>
      <c r="AV141" s="13" t="s">
        <v>124</v>
      </c>
      <c r="AW141" s="13" t="s">
        <v>27</v>
      </c>
      <c r="AX141" s="13" t="s">
        <v>78</v>
      </c>
      <c r="AY141" s="161" t="s">
        <v>116</v>
      </c>
    </row>
    <row r="142" spans="1:65" s="2" customFormat="1" ht="24.2" customHeight="1">
      <c r="A142" s="32"/>
      <c r="B142" s="144"/>
      <c r="C142" s="145" t="s">
        <v>164</v>
      </c>
      <c r="D142" s="145" t="s">
        <v>119</v>
      </c>
      <c r="E142" s="146" t="s">
        <v>165</v>
      </c>
      <c r="F142" s="147" t="s">
        <v>166</v>
      </c>
      <c r="G142" s="148" t="s">
        <v>167</v>
      </c>
      <c r="H142" s="149">
        <v>148.69999999999999</v>
      </c>
      <c r="I142" s="150"/>
      <c r="J142" s="151">
        <f>ROUND(I142*H142,2)</f>
        <v>0</v>
      </c>
      <c r="K142" s="152"/>
      <c r="L142" s="33"/>
      <c r="M142" s="153" t="s">
        <v>1</v>
      </c>
      <c r="N142" s="154" t="s">
        <v>36</v>
      </c>
      <c r="O142" s="58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7" t="s">
        <v>123</v>
      </c>
      <c r="AT142" s="157" t="s">
        <v>119</v>
      </c>
      <c r="AU142" s="157" t="s">
        <v>124</v>
      </c>
      <c r="AY142" s="17" t="s">
        <v>116</v>
      </c>
      <c r="BE142" s="158">
        <f>IF(N142="základná",J142,0)</f>
        <v>0</v>
      </c>
      <c r="BF142" s="158">
        <f>IF(N142="znížená",J142,0)</f>
        <v>0</v>
      </c>
      <c r="BG142" s="158">
        <f>IF(N142="zákl. prenesená",J142,0)</f>
        <v>0</v>
      </c>
      <c r="BH142" s="158">
        <f>IF(N142="zníž. prenesená",J142,0)</f>
        <v>0</v>
      </c>
      <c r="BI142" s="158">
        <f>IF(N142="nulová",J142,0)</f>
        <v>0</v>
      </c>
      <c r="BJ142" s="17" t="s">
        <v>124</v>
      </c>
      <c r="BK142" s="158">
        <f>ROUND(I142*H142,2)</f>
        <v>0</v>
      </c>
      <c r="BL142" s="17" t="s">
        <v>123</v>
      </c>
      <c r="BM142" s="157" t="s">
        <v>168</v>
      </c>
    </row>
    <row r="143" spans="1:65" s="14" customFormat="1">
      <c r="B143" s="168"/>
      <c r="D143" s="160" t="s">
        <v>126</v>
      </c>
      <c r="E143" s="169" t="s">
        <v>1</v>
      </c>
      <c r="F143" s="170" t="s">
        <v>169</v>
      </c>
      <c r="H143" s="169" t="s">
        <v>1</v>
      </c>
      <c r="I143" s="171"/>
      <c r="L143" s="168"/>
      <c r="M143" s="172"/>
      <c r="N143" s="173"/>
      <c r="O143" s="173"/>
      <c r="P143" s="173"/>
      <c r="Q143" s="173"/>
      <c r="R143" s="173"/>
      <c r="S143" s="173"/>
      <c r="T143" s="174"/>
      <c r="AT143" s="169" t="s">
        <v>126</v>
      </c>
      <c r="AU143" s="169" t="s">
        <v>124</v>
      </c>
      <c r="AV143" s="14" t="s">
        <v>78</v>
      </c>
      <c r="AW143" s="14" t="s">
        <v>27</v>
      </c>
      <c r="AX143" s="14" t="s">
        <v>70</v>
      </c>
      <c r="AY143" s="169" t="s">
        <v>116</v>
      </c>
    </row>
    <row r="144" spans="1:65" s="13" customFormat="1">
      <c r="B144" s="159"/>
      <c r="D144" s="160" t="s">
        <v>126</v>
      </c>
      <c r="E144" s="161" t="s">
        <v>1</v>
      </c>
      <c r="F144" s="162" t="s">
        <v>170</v>
      </c>
      <c r="H144" s="163">
        <v>148.69999999999999</v>
      </c>
      <c r="I144" s="164"/>
      <c r="L144" s="159"/>
      <c r="M144" s="165"/>
      <c r="N144" s="166"/>
      <c r="O144" s="166"/>
      <c r="P144" s="166"/>
      <c r="Q144" s="166"/>
      <c r="R144" s="166"/>
      <c r="S144" s="166"/>
      <c r="T144" s="167"/>
      <c r="AT144" s="161" t="s">
        <v>126</v>
      </c>
      <c r="AU144" s="161" t="s">
        <v>124</v>
      </c>
      <c r="AV144" s="13" t="s">
        <v>124</v>
      </c>
      <c r="AW144" s="13" t="s">
        <v>27</v>
      </c>
      <c r="AX144" s="13" t="s">
        <v>78</v>
      </c>
      <c r="AY144" s="161" t="s">
        <v>116</v>
      </c>
    </row>
    <row r="145" spans="1:65" s="12" customFormat="1" ht="22.9" customHeight="1">
      <c r="B145" s="131"/>
      <c r="D145" s="132" t="s">
        <v>69</v>
      </c>
      <c r="E145" s="142" t="s">
        <v>152</v>
      </c>
      <c r="F145" s="142" t="s">
        <v>171</v>
      </c>
      <c r="I145" s="134"/>
      <c r="J145" s="143">
        <f>BK145</f>
        <v>0</v>
      </c>
      <c r="L145" s="131"/>
      <c r="M145" s="136"/>
      <c r="N145" s="137"/>
      <c r="O145" s="137"/>
      <c r="P145" s="138">
        <f>P146</f>
        <v>0</v>
      </c>
      <c r="Q145" s="137"/>
      <c r="R145" s="138">
        <f>R146</f>
        <v>26.09712</v>
      </c>
      <c r="S145" s="137"/>
      <c r="T145" s="139">
        <f>T146</f>
        <v>0</v>
      </c>
      <c r="AR145" s="132" t="s">
        <v>78</v>
      </c>
      <c r="AT145" s="140" t="s">
        <v>69</v>
      </c>
      <c r="AU145" s="140" t="s">
        <v>78</v>
      </c>
      <c r="AY145" s="132" t="s">
        <v>116</v>
      </c>
      <c r="BK145" s="141">
        <f>BK146</f>
        <v>0</v>
      </c>
    </row>
    <row r="146" spans="1:65" s="2" customFormat="1" ht="14.45" customHeight="1">
      <c r="A146" s="32"/>
      <c r="B146" s="144"/>
      <c r="C146" s="145" t="s">
        <v>172</v>
      </c>
      <c r="D146" s="145" t="s">
        <v>119</v>
      </c>
      <c r="E146" s="146" t="s">
        <v>173</v>
      </c>
      <c r="F146" s="147" t="s">
        <v>174</v>
      </c>
      <c r="G146" s="148" t="s">
        <v>175</v>
      </c>
      <c r="H146" s="149">
        <v>63</v>
      </c>
      <c r="I146" s="150"/>
      <c r="J146" s="151">
        <f>ROUND(I146*H146,2)</f>
        <v>0</v>
      </c>
      <c r="K146" s="152"/>
      <c r="L146" s="33"/>
      <c r="M146" s="153" t="s">
        <v>1</v>
      </c>
      <c r="N146" s="154" t="s">
        <v>36</v>
      </c>
      <c r="O146" s="58"/>
      <c r="P146" s="155">
        <f>O146*H146</f>
        <v>0</v>
      </c>
      <c r="Q146" s="155">
        <v>0.41424</v>
      </c>
      <c r="R146" s="155">
        <f>Q146*H146</f>
        <v>26.09712</v>
      </c>
      <c r="S146" s="155">
        <v>0</v>
      </c>
      <c r="T146" s="156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123</v>
      </c>
      <c r="AT146" s="157" t="s">
        <v>119</v>
      </c>
      <c r="AU146" s="157" t="s">
        <v>124</v>
      </c>
      <c r="AY146" s="17" t="s">
        <v>116</v>
      </c>
      <c r="BE146" s="158">
        <f>IF(N146="základná",J146,0)</f>
        <v>0</v>
      </c>
      <c r="BF146" s="158">
        <f>IF(N146="znížená",J146,0)</f>
        <v>0</v>
      </c>
      <c r="BG146" s="158">
        <f>IF(N146="zákl. prenesená",J146,0)</f>
        <v>0</v>
      </c>
      <c r="BH146" s="158">
        <f>IF(N146="zníž. prenesená",J146,0)</f>
        <v>0</v>
      </c>
      <c r="BI146" s="158">
        <f>IF(N146="nulová",J146,0)</f>
        <v>0</v>
      </c>
      <c r="BJ146" s="17" t="s">
        <v>124</v>
      </c>
      <c r="BK146" s="158">
        <f>ROUND(I146*H146,2)</f>
        <v>0</v>
      </c>
      <c r="BL146" s="17" t="s">
        <v>123</v>
      </c>
      <c r="BM146" s="157" t="s">
        <v>176</v>
      </c>
    </row>
    <row r="147" spans="1:65" s="12" customFormat="1" ht="22.9" customHeight="1">
      <c r="B147" s="131"/>
      <c r="D147" s="132" t="s">
        <v>69</v>
      </c>
      <c r="E147" s="142" t="s">
        <v>158</v>
      </c>
      <c r="F147" s="142" t="s">
        <v>177</v>
      </c>
      <c r="I147" s="134"/>
      <c r="J147" s="143">
        <f>BK147</f>
        <v>0</v>
      </c>
      <c r="L147" s="131"/>
      <c r="M147" s="136"/>
      <c r="N147" s="137"/>
      <c r="O147" s="137"/>
      <c r="P147" s="138">
        <f>SUM(P148:P197)</f>
        <v>0</v>
      </c>
      <c r="Q147" s="137"/>
      <c r="R147" s="138">
        <f>SUM(R148:R197)</f>
        <v>37.288829999999997</v>
      </c>
      <c r="S147" s="137"/>
      <c r="T147" s="139">
        <f>SUM(T148:T197)</f>
        <v>0.40800000000000003</v>
      </c>
      <c r="AR147" s="132" t="s">
        <v>78</v>
      </c>
      <c r="AT147" s="140" t="s">
        <v>69</v>
      </c>
      <c r="AU147" s="140" t="s">
        <v>78</v>
      </c>
      <c r="AY147" s="132" t="s">
        <v>116</v>
      </c>
      <c r="BK147" s="141">
        <f>SUM(BK148:BK197)</f>
        <v>0</v>
      </c>
    </row>
    <row r="148" spans="1:65" s="2" customFormat="1" ht="24.2" customHeight="1">
      <c r="A148" s="32"/>
      <c r="B148" s="144"/>
      <c r="C148" s="145" t="s">
        <v>178</v>
      </c>
      <c r="D148" s="145" t="s">
        <v>119</v>
      </c>
      <c r="E148" s="146" t="s">
        <v>179</v>
      </c>
      <c r="F148" s="147" t="s">
        <v>180</v>
      </c>
      <c r="G148" s="148" t="s">
        <v>175</v>
      </c>
      <c r="H148" s="149">
        <v>38</v>
      </c>
      <c r="I148" s="150"/>
      <c r="J148" s="151">
        <f t="shared" ref="J148:J154" si="0">ROUND(I148*H148,2)</f>
        <v>0</v>
      </c>
      <c r="K148" s="152"/>
      <c r="L148" s="33"/>
      <c r="M148" s="153" t="s">
        <v>1</v>
      </c>
      <c r="N148" s="154" t="s">
        <v>36</v>
      </c>
      <c r="O148" s="58"/>
      <c r="P148" s="155">
        <f t="shared" ref="P148:P154" si="1">O148*H148</f>
        <v>0</v>
      </c>
      <c r="Q148" s="155">
        <v>0.15756000000000001</v>
      </c>
      <c r="R148" s="155">
        <f t="shared" ref="R148:R154" si="2">Q148*H148</f>
        <v>5.9872800000000002</v>
      </c>
      <c r="S148" s="155">
        <v>0</v>
      </c>
      <c r="T148" s="156">
        <f t="shared" ref="T148:T154" si="3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123</v>
      </c>
      <c r="AT148" s="157" t="s">
        <v>119</v>
      </c>
      <c r="AU148" s="157" t="s">
        <v>124</v>
      </c>
      <c r="AY148" s="17" t="s">
        <v>116</v>
      </c>
      <c r="BE148" s="158">
        <f t="shared" ref="BE148:BE154" si="4">IF(N148="základná",J148,0)</f>
        <v>0</v>
      </c>
      <c r="BF148" s="158">
        <f t="shared" ref="BF148:BF154" si="5">IF(N148="znížená",J148,0)</f>
        <v>0</v>
      </c>
      <c r="BG148" s="158">
        <f t="shared" ref="BG148:BG154" si="6">IF(N148="zákl. prenesená",J148,0)</f>
        <v>0</v>
      </c>
      <c r="BH148" s="158">
        <f t="shared" ref="BH148:BH154" si="7">IF(N148="zníž. prenesená",J148,0)</f>
        <v>0</v>
      </c>
      <c r="BI148" s="158">
        <f t="shared" ref="BI148:BI154" si="8">IF(N148="nulová",J148,0)</f>
        <v>0</v>
      </c>
      <c r="BJ148" s="17" t="s">
        <v>124</v>
      </c>
      <c r="BK148" s="158">
        <f t="shared" ref="BK148:BK154" si="9">ROUND(I148*H148,2)</f>
        <v>0</v>
      </c>
      <c r="BL148" s="17" t="s">
        <v>123</v>
      </c>
      <c r="BM148" s="157" t="s">
        <v>181</v>
      </c>
    </row>
    <row r="149" spans="1:65" s="2" customFormat="1" ht="14.45" customHeight="1">
      <c r="A149" s="32"/>
      <c r="B149" s="144"/>
      <c r="C149" s="175" t="s">
        <v>182</v>
      </c>
      <c r="D149" s="175" t="s">
        <v>183</v>
      </c>
      <c r="E149" s="176" t="s">
        <v>184</v>
      </c>
      <c r="F149" s="177" t="s">
        <v>185</v>
      </c>
      <c r="G149" s="178" t="s">
        <v>175</v>
      </c>
      <c r="H149" s="179">
        <v>38</v>
      </c>
      <c r="I149" s="180"/>
      <c r="J149" s="181">
        <f t="shared" si="0"/>
        <v>0</v>
      </c>
      <c r="K149" s="182"/>
      <c r="L149" s="183"/>
      <c r="M149" s="184" t="s">
        <v>1</v>
      </c>
      <c r="N149" s="185" t="s">
        <v>36</v>
      </c>
      <c r="O149" s="58"/>
      <c r="P149" s="155">
        <f t="shared" si="1"/>
        <v>0</v>
      </c>
      <c r="Q149" s="155">
        <v>1.5E-3</v>
      </c>
      <c r="R149" s="155">
        <f t="shared" si="2"/>
        <v>5.7000000000000002E-2</v>
      </c>
      <c r="S149" s="155">
        <v>0</v>
      </c>
      <c r="T149" s="156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152</v>
      </c>
      <c r="AT149" s="157" t="s">
        <v>183</v>
      </c>
      <c r="AU149" s="157" t="s">
        <v>124</v>
      </c>
      <c r="AY149" s="17" t="s">
        <v>116</v>
      </c>
      <c r="BE149" s="158">
        <f t="shared" si="4"/>
        <v>0</v>
      </c>
      <c r="BF149" s="158">
        <f t="shared" si="5"/>
        <v>0</v>
      </c>
      <c r="BG149" s="158">
        <f t="shared" si="6"/>
        <v>0</v>
      </c>
      <c r="BH149" s="158">
        <f t="shared" si="7"/>
        <v>0</v>
      </c>
      <c r="BI149" s="158">
        <f t="shared" si="8"/>
        <v>0</v>
      </c>
      <c r="BJ149" s="17" t="s">
        <v>124</v>
      </c>
      <c r="BK149" s="158">
        <f t="shared" si="9"/>
        <v>0</v>
      </c>
      <c r="BL149" s="17" t="s">
        <v>123</v>
      </c>
      <c r="BM149" s="157" t="s">
        <v>186</v>
      </c>
    </row>
    <row r="150" spans="1:65" s="2" customFormat="1" ht="24.2" customHeight="1">
      <c r="A150" s="32"/>
      <c r="B150" s="144"/>
      <c r="C150" s="145" t="s">
        <v>187</v>
      </c>
      <c r="D150" s="145" t="s">
        <v>119</v>
      </c>
      <c r="E150" s="146" t="s">
        <v>188</v>
      </c>
      <c r="F150" s="147" t="s">
        <v>189</v>
      </c>
      <c r="G150" s="148" t="s">
        <v>175</v>
      </c>
      <c r="H150" s="149">
        <v>129</v>
      </c>
      <c r="I150" s="150"/>
      <c r="J150" s="151">
        <f t="shared" si="0"/>
        <v>0</v>
      </c>
      <c r="K150" s="152"/>
      <c r="L150" s="33"/>
      <c r="M150" s="153" t="s">
        <v>1</v>
      </c>
      <c r="N150" s="154" t="s">
        <v>36</v>
      </c>
      <c r="O150" s="58"/>
      <c r="P150" s="155">
        <f t="shared" si="1"/>
        <v>0</v>
      </c>
      <c r="Q150" s="155">
        <v>0.22133</v>
      </c>
      <c r="R150" s="155">
        <f t="shared" si="2"/>
        <v>28.551569999999998</v>
      </c>
      <c r="S150" s="155">
        <v>0</v>
      </c>
      <c r="T150" s="156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7" t="s">
        <v>123</v>
      </c>
      <c r="AT150" s="157" t="s">
        <v>119</v>
      </c>
      <c r="AU150" s="157" t="s">
        <v>124</v>
      </c>
      <c r="AY150" s="17" t="s">
        <v>116</v>
      </c>
      <c r="BE150" s="158">
        <f t="shared" si="4"/>
        <v>0</v>
      </c>
      <c r="BF150" s="158">
        <f t="shared" si="5"/>
        <v>0</v>
      </c>
      <c r="BG150" s="158">
        <f t="shared" si="6"/>
        <v>0</v>
      </c>
      <c r="BH150" s="158">
        <f t="shared" si="7"/>
        <v>0</v>
      </c>
      <c r="BI150" s="158">
        <f t="shared" si="8"/>
        <v>0</v>
      </c>
      <c r="BJ150" s="17" t="s">
        <v>124</v>
      </c>
      <c r="BK150" s="158">
        <f t="shared" si="9"/>
        <v>0</v>
      </c>
      <c r="BL150" s="17" t="s">
        <v>123</v>
      </c>
      <c r="BM150" s="157" t="s">
        <v>190</v>
      </c>
    </row>
    <row r="151" spans="1:65" s="2" customFormat="1" ht="24.2" customHeight="1">
      <c r="A151" s="32"/>
      <c r="B151" s="144"/>
      <c r="C151" s="175" t="s">
        <v>191</v>
      </c>
      <c r="D151" s="175" t="s">
        <v>183</v>
      </c>
      <c r="E151" s="176" t="s">
        <v>192</v>
      </c>
      <c r="F151" s="177" t="s">
        <v>193</v>
      </c>
      <c r="G151" s="178" t="s">
        <v>175</v>
      </c>
      <c r="H151" s="179">
        <v>129</v>
      </c>
      <c r="I151" s="180"/>
      <c r="J151" s="181">
        <f t="shared" si="0"/>
        <v>0</v>
      </c>
      <c r="K151" s="182"/>
      <c r="L151" s="183"/>
      <c r="M151" s="184" t="s">
        <v>1</v>
      </c>
      <c r="N151" s="185" t="s">
        <v>36</v>
      </c>
      <c r="O151" s="58"/>
      <c r="P151" s="155">
        <f t="shared" si="1"/>
        <v>0</v>
      </c>
      <c r="Q151" s="155">
        <v>0</v>
      </c>
      <c r="R151" s="155">
        <f t="shared" si="2"/>
        <v>0</v>
      </c>
      <c r="S151" s="155">
        <v>0</v>
      </c>
      <c r="T151" s="156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7" t="s">
        <v>152</v>
      </c>
      <c r="AT151" s="157" t="s">
        <v>183</v>
      </c>
      <c r="AU151" s="157" t="s">
        <v>124</v>
      </c>
      <c r="AY151" s="17" t="s">
        <v>116</v>
      </c>
      <c r="BE151" s="158">
        <f t="shared" si="4"/>
        <v>0</v>
      </c>
      <c r="BF151" s="158">
        <f t="shared" si="5"/>
        <v>0</v>
      </c>
      <c r="BG151" s="158">
        <f t="shared" si="6"/>
        <v>0</v>
      </c>
      <c r="BH151" s="158">
        <f t="shared" si="7"/>
        <v>0</v>
      </c>
      <c r="BI151" s="158">
        <f t="shared" si="8"/>
        <v>0</v>
      </c>
      <c r="BJ151" s="17" t="s">
        <v>124</v>
      </c>
      <c r="BK151" s="158">
        <f t="shared" si="9"/>
        <v>0</v>
      </c>
      <c r="BL151" s="17" t="s">
        <v>123</v>
      </c>
      <c r="BM151" s="157" t="s">
        <v>194</v>
      </c>
    </row>
    <row r="152" spans="1:65" s="2" customFormat="1" ht="14.45" customHeight="1">
      <c r="A152" s="32"/>
      <c r="B152" s="144"/>
      <c r="C152" s="175" t="s">
        <v>195</v>
      </c>
      <c r="D152" s="175" t="s">
        <v>183</v>
      </c>
      <c r="E152" s="176" t="s">
        <v>196</v>
      </c>
      <c r="F152" s="177" t="s">
        <v>197</v>
      </c>
      <c r="G152" s="178" t="s">
        <v>175</v>
      </c>
      <c r="H152" s="179">
        <v>129</v>
      </c>
      <c r="I152" s="180"/>
      <c r="J152" s="181">
        <f t="shared" si="0"/>
        <v>0</v>
      </c>
      <c r="K152" s="182"/>
      <c r="L152" s="183"/>
      <c r="M152" s="184" t="s">
        <v>1</v>
      </c>
      <c r="N152" s="185" t="s">
        <v>36</v>
      </c>
      <c r="O152" s="58"/>
      <c r="P152" s="155">
        <f t="shared" si="1"/>
        <v>0</v>
      </c>
      <c r="Q152" s="155">
        <v>0</v>
      </c>
      <c r="R152" s="155">
        <f t="shared" si="2"/>
        <v>0</v>
      </c>
      <c r="S152" s="155">
        <v>0</v>
      </c>
      <c r="T152" s="156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7" t="s">
        <v>152</v>
      </c>
      <c r="AT152" s="157" t="s">
        <v>183</v>
      </c>
      <c r="AU152" s="157" t="s">
        <v>124</v>
      </c>
      <c r="AY152" s="17" t="s">
        <v>116</v>
      </c>
      <c r="BE152" s="158">
        <f t="shared" si="4"/>
        <v>0</v>
      </c>
      <c r="BF152" s="158">
        <f t="shared" si="5"/>
        <v>0</v>
      </c>
      <c r="BG152" s="158">
        <f t="shared" si="6"/>
        <v>0</v>
      </c>
      <c r="BH152" s="158">
        <f t="shared" si="7"/>
        <v>0</v>
      </c>
      <c r="BI152" s="158">
        <f t="shared" si="8"/>
        <v>0</v>
      </c>
      <c r="BJ152" s="17" t="s">
        <v>124</v>
      </c>
      <c r="BK152" s="158">
        <f t="shared" si="9"/>
        <v>0</v>
      </c>
      <c r="BL152" s="17" t="s">
        <v>123</v>
      </c>
      <c r="BM152" s="157" t="s">
        <v>198</v>
      </c>
    </row>
    <row r="153" spans="1:65" s="2" customFormat="1" ht="14.45" customHeight="1">
      <c r="A153" s="32"/>
      <c r="B153" s="144"/>
      <c r="C153" s="145" t="s">
        <v>199</v>
      </c>
      <c r="D153" s="145" t="s">
        <v>119</v>
      </c>
      <c r="E153" s="146" t="s">
        <v>200</v>
      </c>
      <c r="F153" s="147" t="s">
        <v>201</v>
      </c>
      <c r="G153" s="148" t="s">
        <v>175</v>
      </c>
      <c r="H153" s="149">
        <v>150</v>
      </c>
      <c r="I153" s="150"/>
      <c r="J153" s="151">
        <f t="shared" si="0"/>
        <v>0</v>
      </c>
      <c r="K153" s="152"/>
      <c r="L153" s="33"/>
      <c r="M153" s="153" t="s">
        <v>1</v>
      </c>
      <c r="N153" s="154" t="s">
        <v>36</v>
      </c>
      <c r="O153" s="58"/>
      <c r="P153" s="155">
        <f t="shared" si="1"/>
        <v>0</v>
      </c>
      <c r="Q153" s="155">
        <v>0</v>
      </c>
      <c r="R153" s="155">
        <f t="shared" si="2"/>
        <v>0</v>
      </c>
      <c r="S153" s="155">
        <v>0</v>
      </c>
      <c r="T153" s="156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7" t="s">
        <v>123</v>
      </c>
      <c r="AT153" s="157" t="s">
        <v>119</v>
      </c>
      <c r="AU153" s="157" t="s">
        <v>124</v>
      </c>
      <c r="AY153" s="17" t="s">
        <v>116</v>
      </c>
      <c r="BE153" s="158">
        <f t="shared" si="4"/>
        <v>0</v>
      </c>
      <c r="BF153" s="158">
        <f t="shared" si="5"/>
        <v>0</v>
      </c>
      <c r="BG153" s="158">
        <f t="shared" si="6"/>
        <v>0</v>
      </c>
      <c r="BH153" s="158">
        <f t="shared" si="7"/>
        <v>0</v>
      </c>
      <c r="BI153" s="158">
        <f t="shared" si="8"/>
        <v>0</v>
      </c>
      <c r="BJ153" s="17" t="s">
        <v>124</v>
      </c>
      <c r="BK153" s="158">
        <f t="shared" si="9"/>
        <v>0</v>
      </c>
      <c r="BL153" s="17" t="s">
        <v>123</v>
      </c>
      <c r="BM153" s="157" t="s">
        <v>202</v>
      </c>
    </row>
    <row r="154" spans="1:65" s="2" customFormat="1" ht="37.9" customHeight="1">
      <c r="A154" s="32"/>
      <c r="B154" s="144"/>
      <c r="C154" s="145" t="s">
        <v>203</v>
      </c>
      <c r="D154" s="145" t="s">
        <v>119</v>
      </c>
      <c r="E154" s="146" t="s">
        <v>204</v>
      </c>
      <c r="F154" s="147" t="s">
        <v>205</v>
      </c>
      <c r="G154" s="148" t="s">
        <v>206</v>
      </c>
      <c r="H154" s="149">
        <v>3490</v>
      </c>
      <c r="I154" s="150"/>
      <c r="J154" s="151">
        <f t="shared" si="0"/>
        <v>0</v>
      </c>
      <c r="K154" s="152"/>
      <c r="L154" s="33"/>
      <c r="M154" s="153" t="s">
        <v>1</v>
      </c>
      <c r="N154" s="154" t="s">
        <v>36</v>
      </c>
      <c r="O154" s="58"/>
      <c r="P154" s="155">
        <f t="shared" si="1"/>
        <v>0</v>
      </c>
      <c r="Q154" s="155">
        <v>1.1E-4</v>
      </c>
      <c r="R154" s="155">
        <f t="shared" si="2"/>
        <v>0.38390000000000002</v>
      </c>
      <c r="S154" s="155">
        <v>0</v>
      </c>
      <c r="T154" s="156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7" t="s">
        <v>123</v>
      </c>
      <c r="AT154" s="157" t="s">
        <v>119</v>
      </c>
      <c r="AU154" s="157" t="s">
        <v>124</v>
      </c>
      <c r="AY154" s="17" t="s">
        <v>116</v>
      </c>
      <c r="BE154" s="158">
        <f t="shared" si="4"/>
        <v>0</v>
      </c>
      <c r="BF154" s="158">
        <f t="shared" si="5"/>
        <v>0</v>
      </c>
      <c r="BG154" s="158">
        <f t="shared" si="6"/>
        <v>0</v>
      </c>
      <c r="BH154" s="158">
        <f t="shared" si="7"/>
        <v>0</v>
      </c>
      <c r="BI154" s="158">
        <f t="shared" si="8"/>
        <v>0</v>
      </c>
      <c r="BJ154" s="17" t="s">
        <v>124</v>
      </c>
      <c r="BK154" s="158">
        <f t="shared" si="9"/>
        <v>0</v>
      </c>
      <c r="BL154" s="17" t="s">
        <v>123</v>
      </c>
      <c r="BM154" s="157" t="s">
        <v>207</v>
      </c>
    </row>
    <row r="155" spans="1:65" s="13" customFormat="1">
      <c r="B155" s="159"/>
      <c r="D155" s="160" t="s">
        <v>126</v>
      </c>
      <c r="E155" s="161" t="s">
        <v>1</v>
      </c>
      <c r="F155" s="162" t="s">
        <v>208</v>
      </c>
      <c r="H155" s="163">
        <v>850</v>
      </c>
      <c r="I155" s="164"/>
      <c r="L155" s="159"/>
      <c r="M155" s="165"/>
      <c r="N155" s="166"/>
      <c r="O155" s="166"/>
      <c r="P155" s="166"/>
      <c r="Q155" s="166"/>
      <c r="R155" s="166"/>
      <c r="S155" s="166"/>
      <c r="T155" s="167"/>
      <c r="AT155" s="161" t="s">
        <v>126</v>
      </c>
      <c r="AU155" s="161" t="s">
        <v>124</v>
      </c>
      <c r="AV155" s="13" t="s">
        <v>124</v>
      </c>
      <c r="AW155" s="13" t="s">
        <v>27</v>
      </c>
      <c r="AX155" s="13" t="s">
        <v>70</v>
      </c>
      <c r="AY155" s="161" t="s">
        <v>116</v>
      </c>
    </row>
    <row r="156" spans="1:65" s="13" customFormat="1">
      <c r="B156" s="159"/>
      <c r="D156" s="160" t="s">
        <v>126</v>
      </c>
      <c r="E156" s="161" t="s">
        <v>1</v>
      </c>
      <c r="F156" s="162" t="s">
        <v>209</v>
      </c>
      <c r="H156" s="163">
        <v>2640</v>
      </c>
      <c r="I156" s="164"/>
      <c r="L156" s="159"/>
      <c r="M156" s="165"/>
      <c r="N156" s="166"/>
      <c r="O156" s="166"/>
      <c r="P156" s="166"/>
      <c r="Q156" s="166"/>
      <c r="R156" s="166"/>
      <c r="S156" s="166"/>
      <c r="T156" s="167"/>
      <c r="AT156" s="161" t="s">
        <v>126</v>
      </c>
      <c r="AU156" s="161" t="s">
        <v>124</v>
      </c>
      <c r="AV156" s="13" t="s">
        <v>124</v>
      </c>
      <c r="AW156" s="13" t="s">
        <v>27</v>
      </c>
      <c r="AX156" s="13" t="s">
        <v>70</v>
      </c>
      <c r="AY156" s="161" t="s">
        <v>116</v>
      </c>
    </row>
    <row r="157" spans="1:65" s="15" customFormat="1">
      <c r="B157" s="186"/>
      <c r="D157" s="160" t="s">
        <v>126</v>
      </c>
      <c r="E157" s="187" t="s">
        <v>1</v>
      </c>
      <c r="F157" s="188" t="s">
        <v>210</v>
      </c>
      <c r="H157" s="189">
        <v>3490</v>
      </c>
      <c r="I157" s="190"/>
      <c r="L157" s="186"/>
      <c r="M157" s="191"/>
      <c r="N157" s="192"/>
      <c r="O157" s="192"/>
      <c r="P157" s="192"/>
      <c r="Q157" s="192"/>
      <c r="R157" s="192"/>
      <c r="S157" s="192"/>
      <c r="T157" s="193"/>
      <c r="AT157" s="187" t="s">
        <v>126</v>
      </c>
      <c r="AU157" s="187" t="s">
        <v>124</v>
      </c>
      <c r="AV157" s="15" t="s">
        <v>123</v>
      </c>
      <c r="AW157" s="15" t="s">
        <v>27</v>
      </c>
      <c r="AX157" s="15" t="s">
        <v>78</v>
      </c>
      <c r="AY157" s="187" t="s">
        <v>116</v>
      </c>
    </row>
    <row r="158" spans="1:65" s="2" customFormat="1" ht="37.9" customHeight="1">
      <c r="A158" s="32"/>
      <c r="B158" s="144"/>
      <c r="C158" s="145" t="s">
        <v>211</v>
      </c>
      <c r="D158" s="145" t="s">
        <v>119</v>
      </c>
      <c r="E158" s="146" t="s">
        <v>212</v>
      </c>
      <c r="F158" s="147" t="s">
        <v>213</v>
      </c>
      <c r="G158" s="148" t="s">
        <v>206</v>
      </c>
      <c r="H158" s="149">
        <v>5773</v>
      </c>
      <c r="I158" s="150"/>
      <c r="J158" s="151">
        <f>ROUND(I158*H158,2)</f>
        <v>0</v>
      </c>
      <c r="K158" s="152"/>
      <c r="L158" s="33"/>
      <c r="M158" s="153" t="s">
        <v>1</v>
      </c>
      <c r="N158" s="154" t="s">
        <v>36</v>
      </c>
      <c r="O158" s="58"/>
      <c r="P158" s="155">
        <f>O158*H158</f>
        <v>0</v>
      </c>
      <c r="Q158" s="155">
        <v>2.2000000000000001E-4</v>
      </c>
      <c r="R158" s="155">
        <f>Q158*H158</f>
        <v>1.27006</v>
      </c>
      <c r="S158" s="155">
        <v>0</v>
      </c>
      <c r="T158" s="156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7" t="s">
        <v>123</v>
      </c>
      <c r="AT158" s="157" t="s">
        <v>119</v>
      </c>
      <c r="AU158" s="157" t="s">
        <v>124</v>
      </c>
      <c r="AY158" s="17" t="s">
        <v>116</v>
      </c>
      <c r="BE158" s="158">
        <f>IF(N158="základná",J158,0)</f>
        <v>0</v>
      </c>
      <c r="BF158" s="158">
        <f>IF(N158="znížená",J158,0)</f>
        <v>0</v>
      </c>
      <c r="BG158" s="158">
        <f>IF(N158="zákl. prenesená",J158,0)</f>
        <v>0</v>
      </c>
      <c r="BH158" s="158">
        <f>IF(N158="zníž. prenesená",J158,0)</f>
        <v>0</v>
      </c>
      <c r="BI158" s="158">
        <f>IF(N158="nulová",J158,0)</f>
        <v>0</v>
      </c>
      <c r="BJ158" s="17" t="s">
        <v>124</v>
      </c>
      <c r="BK158" s="158">
        <f>ROUND(I158*H158,2)</f>
        <v>0</v>
      </c>
      <c r="BL158" s="17" t="s">
        <v>123</v>
      </c>
      <c r="BM158" s="157" t="s">
        <v>214</v>
      </c>
    </row>
    <row r="159" spans="1:65" s="13" customFormat="1">
      <c r="B159" s="159"/>
      <c r="D159" s="160" t="s">
        <v>126</v>
      </c>
      <c r="E159" s="161" t="s">
        <v>1</v>
      </c>
      <c r="F159" s="162" t="s">
        <v>215</v>
      </c>
      <c r="H159" s="163">
        <v>5773</v>
      </c>
      <c r="I159" s="164"/>
      <c r="L159" s="159"/>
      <c r="M159" s="165"/>
      <c r="N159" s="166"/>
      <c r="O159" s="166"/>
      <c r="P159" s="166"/>
      <c r="Q159" s="166"/>
      <c r="R159" s="166"/>
      <c r="S159" s="166"/>
      <c r="T159" s="167"/>
      <c r="AT159" s="161" t="s">
        <v>126</v>
      </c>
      <c r="AU159" s="161" t="s">
        <v>124</v>
      </c>
      <c r="AV159" s="13" t="s">
        <v>124</v>
      </c>
      <c r="AW159" s="13" t="s">
        <v>27</v>
      </c>
      <c r="AX159" s="13" t="s">
        <v>78</v>
      </c>
      <c r="AY159" s="161" t="s">
        <v>116</v>
      </c>
    </row>
    <row r="160" spans="1:65" s="2" customFormat="1" ht="37.9" customHeight="1">
      <c r="A160" s="32"/>
      <c r="B160" s="144"/>
      <c r="C160" s="145" t="s">
        <v>7</v>
      </c>
      <c r="D160" s="145" t="s">
        <v>119</v>
      </c>
      <c r="E160" s="146" t="s">
        <v>216</v>
      </c>
      <c r="F160" s="147" t="s">
        <v>217</v>
      </c>
      <c r="G160" s="148" t="s">
        <v>206</v>
      </c>
      <c r="H160" s="149">
        <v>315</v>
      </c>
      <c r="I160" s="150"/>
      <c r="J160" s="151">
        <f>ROUND(I160*H160,2)</f>
        <v>0</v>
      </c>
      <c r="K160" s="152"/>
      <c r="L160" s="33"/>
      <c r="M160" s="153" t="s">
        <v>1</v>
      </c>
      <c r="N160" s="154" t="s">
        <v>36</v>
      </c>
      <c r="O160" s="58"/>
      <c r="P160" s="155">
        <f>O160*H160</f>
        <v>0</v>
      </c>
      <c r="Q160" s="155">
        <v>8.0000000000000007E-5</v>
      </c>
      <c r="R160" s="155">
        <f>Q160*H160</f>
        <v>2.5200000000000004E-2</v>
      </c>
      <c r="S160" s="155">
        <v>0</v>
      </c>
      <c r="T160" s="15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7" t="s">
        <v>123</v>
      </c>
      <c r="AT160" s="157" t="s">
        <v>119</v>
      </c>
      <c r="AU160" s="157" t="s">
        <v>124</v>
      </c>
      <c r="AY160" s="17" t="s">
        <v>116</v>
      </c>
      <c r="BE160" s="158">
        <f>IF(N160="základná",J160,0)</f>
        <v>0</v>
      </c>
      <c r="BF160" s="158">
        <f>IF(N160="znížená",J160,0)</f>
        <v>0</v>
      </c>
      <c r="BG160" s="158">
        <f>IF(N160="zákl. prenesená",J160,0)</f>
        <v>0</v>
      </c>
      <c r="BH160" s="158">
        <f>IF(N160="zníž. prenesená",J160,0)</f>
        <v>0</v>
      </c>
      <c r="BI160" s="158">
        <f>IF(N160="nulová",J160,0)</f>
        <v>0</v>
      </c>
      <c r="BJ160" s="17" t="s">
        <v>124</v>
      </c>
      <c r="BK160" s="158">
        <f>ROUND(I160*H160,2)</f>
        <v>0</v>
      </c>
      <c r="BL160" s="17" t="s">
        <v>123</v>
      </c>
      <c r="BM160" s="157" t="s">
        <v>218</v>
      </c>
    </row>
    <row r="161" spans="1:65" s="13" customFormat="1">
      <c r="B161" s="159"/>
      <c r="D161" s="160" t="s">
        <v>126</v>
      </c>
      <c r="E161" s="161" t="s">
        <v>1</v>
      </c>
      <c r="F161" s="162" t="s">
        <v>219</v>
      </c>
      <c r="H161" s="163">
        <v>315</v>
      </c>
      <c r="I161" s="164"/>
      <c r="L161" s="159"/>
      <c r="M161" s="165"/>
      <c r="N161" s="166"/>
      <c r="O161" s="166"/>
      <c r="P161" s="166"/>
      <c r="Q161" s="166"/>
      <c r="R161" s="166"/>
      <c r="S161" s="166"/>
      <c r="T161" s="167"/>
      <c r="AT161" s="161" t="s">
        <v>126</v>
      </c>
      <c r="AU161" s="161" t="s">
        <v>124</v>
      </c>
      <c r="AV161" s="13" t="s">
        <v>124</v>
      </c>
      <c r="AW161" s="13" t="s">
        <v>27</v>
      </c>
      <c r="AX161" s="13" t="s">
        <v>78</v>
      </c>
      <c r="AY161" s="161" t="s">
        <v>116</v>
      </c>
    </row>
    <row r="162" spans="1:65" s="2" customFormat="1" ht="37.9" customHeight="1">
      <c r="A162" s="32"/>
      <c r="B162" s="144"/>
      <c r="C162" s="145" t="s">
        <v>220</v>
      </c>
      <c r="D162" s="145" t="s">
        <v>119</v>
      </c>
      <c r="E162" s="146" t="s">
        <v>221</v>
      </c>
      <c r="F162" s="147" t="s">
        <v>222</v>
      </c>
      <c r="G162" s="148" t="s">
        <v>122</v>
      </c>
      <c r="H162" s="149">
        <v>358</v>
      </c>
      <c r="I162" s="150"/>
      <c r="J162" s="151">
        <f>ROUND(I162*H162,2)</f>
        <v>0</v>
      </c>
      <c r="K162" s="152"/>
      <c r="L162" s="33"/>
      <c r="M162" s="153" t="s">
        <v>1</v>
      </c>
      <c r="N162" s="154" t="s">
        <v>36</v>
      </c>
      <c r="O162" s="58"/>
      <c r="P162" s="155">
        <f>O162*H162</f>
        <v>0</v>
      </c>
      <c r="Q162" s="155">
        <v>8.9999999999999998E-4</v>
      </c>
      <c r="R162" s="155">
        <f>Q162*H162</f>
        <v>0.32219999999999999</v>
      </c>
      <c r="S162" s="155">
        <v>0</v>
      </c>
      <c r="T162" s="156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123</v>
      </c>
      <c r="AT162" s="157" t="s">
        <v>119</v>
      </c>
      <c r="AU162" s="157" t="s">
        <v>124</v>
      </c>
      <c r="AY162" s="17" t="s">
        <v>116</v>
      </c>
      <c r="BE162" s="158">
        <f>IF(N162="základná",J162,0)</f>
        <v>0</v>
      </c>
      <c r="BF162" s="158">
        <f>IF(N162="znížená",J162,0)</f>
        <v>0</v>
      </c>
      <c r="BG162" s="158">
        <f>IF(N162="zákl. prenesená",J162,0)</f>
        <v>0</v>
      </c>
      <c r="BH162" s="158">
        <f>IF(N162="zníž. prenesená",J162,0)</f>
        <v>0</v>
      </c>
      <c r="BI162" s="158">
        <f>IF(N162="nulová",J162,0)</f>
        <v>0</v>
      </c>
      <c r="BJ162" s="17" t="s">
        <v>124</v>
      </c>
      <c r="BK162" s="158">
        <f>ROUND(I162*H162,2)</f>
        <v>0</v>
      </c>
      <c r="BL162" s="17" t="s">
        <v>123</v>
      </c>
      <c r="BM162" s="157" t="s">
        <v>223</v>
      </c>
    </row>
    <row r="163" spans="1:65" s="13" customFormat="1">
      <c r="B163" s="159"/>
      <c r="D163" s="160" t="s">
        <v>126</v>
      </c>
      <c r="E163" s="161" t="s">
        <v>1</v>
      </c>
      <c r="F163" s="162" t="s">
        <v>224</v>
      </c>
      <c r="H163" s="163">
        <v>168</v>
      </c>
      <c r="I163" s="164"/>
      <c r="L163" s="159"/>
      <c r="M163" s="165"/>
      <c r="N163" s="166"/>
      <c r="O163" s="166"/>
      <c r="P163" s="166"/>
      <c r="Q163" s="166"/>
      <c r="R163" s="166"/>
      <c r="S163" s="166"/>
      <c r="T163" s="167"/>
      <c r="AT163" s="161" t="s">
        <v>126</v>
      </c>
      <c r="AU163" s="161" t="s">
        <v>124</v>
      </c>
      <c r="AV163" s="13" t="s">
        <v>124</v>
      </c>
      <c r="AW163" s="13" t="s">
        <v>27</v>
      </c>
      <c r="AX163" s="13" t="s">
        <v>70</v>
      </c>
      <c r="AY163" s="161" t="s">
        <v>116</v>
      </c>
    </row>
    <row r="164" spans="1:65" s="13" customFormat="1">
      <c r="B164" s="159"/>
      <c r="D164" s="160" t="s">
        <v>126</v>
      </c>
      <c r="E164" s="161" t="s">
        <v>1</v>
      </c>
      <c r="F164" s="162" t="s">
        <v>225</v>
      </c>
      <c r="H164" s="163">
        <v>45</v>
      </c>
      <c r="I164" s="164"/>
      <c r="L164" s="159"/>
      <c r="M164" s="165"/>
      <c r="N164" s="166"/>
      <c r="O164" s="166"/>
      <c r="P164" s="166"/>
      <c r="Q164" s="166"/>
      <c r="R164" s="166"/>
      <c r="S164" s="166"/>
      <c r="T164" s="167"/>
      <c r="AT164" s="161" t="s">
        <v>126</v>
      </c>
      <c r="AU164" s="161" t="s">
        <v>124</v>
      </c>
      <c r="AV164" s="13" t="s">
        <v>124</v>
      </c>
      <c r="AW164" s="13" t="s">
        <v>27</v>
      </c>
      <c r="AX164" s="13" t="s">
        <v>70</v>
      </c>
      <c r="AY164" s="161" t="s">
        <v>116</v>
      </c>
    </row>
    <row r="165" spans="1:65" s="13" customFormat="1">
      <c r="B165" s="159"/>
      <c r="D165" s="160" t="s">
        <v>126</v>
      </c>
      <c r="E165" s="161" t="s">
        <v>1</v>
      </c>
      <c r="F165" s="162" t="s">
        <v>226</v>
      </c>
      <c r="H165" s="163">
        <v>145</v>
      </c>
      <c r="I165" s="164"/>
      <c r="L165" s="159"/>
      <c r="M165" s="165"/>
      <c r="N165" s="166"/>
      <c r="O165" s="166"/>
      <c r="P165" s="166"/>
      <c r="Q165" s="166"/>
      <c r="R165" s="166"/>
      <c r="S165" s="166"/>
      <c r="T165" s="167"/>
      <c r="AT165" s="161" t="s">
        <v>126</v>
      </c>
      <c r="AU165" s="161" t="s">
        <v>124</v>
      </c>
      <c r="AV165" s="13" t="s">
        <v>124</v>
      </c>
      <c r="AW165" s="13" t="s">
        <v>27</v>
      </c>
      <c r="AX165" s="13" t="s">
        <v>70</v>
      </c>
      <c r="AY165" s="161" t="s">
        <v>116</v>
      </c>
    </row>
    <row r="166" spans="1:65" s="15" customFormat="1">
      <c r="B166" s="186"/>
      <c r="D166" s="160" t="s">
        <v>126</v>
      </c>
      <c r="E166" s="187" t="s">
        <v>1</v>
      </c>
      <c r="F166" s="188" t="s">
        <v>210</v>
      </c>
      <c r="H166" s="189">
        <v>358</v>
      </c>
      <c r="I166" s="190"/>
      <c r="L166" s="186"/>
      <c r="M166" s="191"/>
      <c r="N166" s="192"/>
      <c r="O166" s="192"/>
      <c r="P166" s="192"/>
      <c r="Q166" s="192"/>
      <c r="R166" s="192"/>
      <c r="S166" s="192"/>
      <c r="T166" s="193"/>
      <c r="AT166" s="187" t="s">
        <v>126</v>
      </c>
      <c r="AU166" s="187" t="s">
        <v>124</v>
      </c>
      <c r="AV166" s="15" t="s">
        <v>123</v>
      </c>
      <c r="AW166" s="15" t="s">
        <v>27</v>
      </c>
      <c r="AX166" s="15" t="s">
        <v>78</v>
      </c>
      <c r="AY166" s="187" t="s">
        <v>116</v>
      </c>
    </row>
    <row r="167" spans="1:65" s="2" customFormat="1" ht="24.2" customHeight="1">
      <c r="A167" s="32"/>
      <c r="B167" s="144"/>
      <c r="C167" s="145" t="s">
        <v>227</v>
      </c>
      <c r="D167" s="145" t="s">
        <v>119</v>
      </c>
      <c r="E167" s="146" t="s">
        <v>228</v>
      </c>
      <c r="F167" s="147" t="s">
        <v>229</v>
      </c>
      <c r="G167" s="148" t="s">
        <v>206</v>
      </c>
      <c r="H167" s="149">
        <v>9578</v>
      </c>
      <c r="I167" s="150"/>
      <c r="J167" s="151">
        <f>ROUND(I167*H167,2)</f>
        <v>0</v>
      </c>
      <c r="K167" s="152"/>
      <c r="L167" s="33"/>
      <c r="M167" s="153" t="s">
        <v>1</v>
      </c>
      <c r="N167" s="154" t="s">
        <v>36</v>
      </c>
      <c r="O167" s="58"/>
      <c r="P167" s="155">
        <f>O167*H167</f>
        <v>0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7" t="s">
        <v>123</v>
      </c>
      <c r="AT167" s="157" t="s">
        <v>119</v>
      </c>
      <c r="AU167" s="157" t="s">
        <v>124</v>
      </c>
      <c r="AY167" s="17" t="s">
        <v>116</v>
      </c>
      <c r="BE167" s="158">
        <f>IF(N167="základná",J167,0)</f>
        <v>0</v>
      </c>
      <c r="BF167" s="158">
        <f>IF(N167="znížená",J167,0)</f>
        <v>0</v>
      </c>
      <c r="BG167" s="158">
        <f>IF(N167="zákl. prenesená",J167,0)</f>
        <v>0</v>
      </c>
      <c r="BH167" s="158">
        <f>IF(N167="zníž. prenesená",J167,0)</f>
        <v>0</v>
      </c>
      <c r="BI167" s="158">
        <f>IF(N167="nulová",J167,0)</f>
        <v>0</v>
      </c>
      <c r="BJ167" s="17" t="s">
        <v>124</v>
      </c>
      <c r="BK167" s="158">
        <f>ROUND(I167*H167,2)</f>
        <v>0</v>
      </c>
      <c r="BL167" s="17" t="s">
        <v>123</v>
      </c>
      <c r="BM167" s="157" t="s">
        <v>230</v>
      </c>
    </row>
    <row r="168" spans="1:65" s="13" customFormat="1">
      <c r="B168" s="159"/>
      <c r="D168" s="160" t="s">
        <v>126</v>
      </c>
      <c r="E168" s="161" t="s">
        <v>1</v>
      </c>
      <c r="F168" s="162" t="s">
        <v>231</v>
      </c>
      <c r="H168" s="163">
        <v>9578</v>
      </c>
      <c r="I168" s="164"/>
      <c r="L168" s="159"/>
      <c r="M168" s="165"/>
      <c r="N168" s="166"/>
      <c r="O168" s="166"/>
      <c r="P168" s="166"/>
      <c r="Q168" s="166"/>
      <c r="R168" s="166"/>
      <c r="S168" s="166"/>
      <c r="T168" s="167"/>
      <c r="AT168" s="161" t="s">
        <v>126</v>
      </c>
      <c r="AU168" s="161" t="s">
        <v>124</v>
      </c>
      <c r="AV168" s="13" t="s">
        <v>124</v>
      </c>
      <c r="AW168" s="13" t="s">
        <v>27</v>
      </c>
      <c r="AX168" s="13" t="s">
        <v>78</v>
      </c>
      <c r="AY168" s="161" t="s">
        <v>116</v>
      </c>
    </row>
    <row r="169" spans="1:65" s="2" customFormat="1" ht="24.2" customHeight="1">
      <c r="A169" s="32"/>
      <c r="B169" s="144"/>
      <c r="C169" s="145" t="s">
        <v>232</v>
      </c>
      <c r="D169" s="145" t="s">
        <v>119</v>
      </c>
      <c r="E169" s="146" t="s">
        <v>233</v>
      </c>
      <c r="F169" s="147" t="s">
        <v>234</v>
      </c>
      <c r="G169" s="148" t="s">
        <v>122</v>
      </c>
      <c r="H169" s="149">
        <v>213</v>
      </c>
      <c r="I169" s="150"/>
      <c r="J169" s="151">
        <f t="shared" ref="J169:J175" si="10">ROUND(I169*H169,2)</f>
        <v>0</v>
      </c>
      <c r="K169" s="152"/>
      <c r="L169" s="33"/>
      <c r="M169" s="153" t="s">
        <v>1</v>
      </c>
      <c r="N169" s="154" t="s">
        <v>36</v>
      </c>
      <c r="O169" s="58"/>
      <c r="P169" s="155">
        <f t="shared" ref="P169:P175" si="11">O169*H169</f>
        <v>0</v>
      </c>
      <c r="Q169" s="155">
        <v>1.0000000000000001E-5</v>
      </c>
      <c r="R169" s="155">
        <f t="shared" ref="R169:R175" si="12">Q169*H169</f>
        <v>2.1300000000000004E-3</v>
      </c>
      <c r="S169" s="155">
        <v>0</v>
      </c>
      <c r="T169" s="156">
        <f t="shared" ref="T169:T175" si="13"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7" t="s">
        <v>123</v>
      </c>
      <c r="AT169" s="157" t="s">
        <v>119</v>
      </c>
      <c r="AU169" s="157" t="s">
        <v>124</v>
      </c>
      <c r="AY169" s="17" t="s">
        <v>116</v>
      </c>
      <c r="BE169" s="158">
        <f t="shared" ref="BE169:BE175" si="14">IF(N169="základná",J169,0)</f>
        <v>0</v>
      </c>
      <c r="BF169" s="158">
        <f t="shared" ref="BF169:BF175" si="15">IF(N169="znížená",J169,0)</f>
        <v>0</v>
      </c>
      <c r="BG169" s="158">
        <f t="shared" ref="BG169:BG175" si="16">IF(N169="zákl. prenesená",J169,0)</f>
        <v>0</v>
      </c>
      <c r="BH169" s="158">
        <f t="shared" ref="BH169:BH175" si="17">IF(N169="zníž. prenesená",J169,0)</f>
        <v>0</v>
      </c>
      <c r="BI169" s="158">
        <f t="shared" ref="BI169:BI175" si="18">IF(N169="nulová",J169,0)</f>
        <v>0</v>
      </c>
      <c r="BJ169" s="17" t="s">
        <v>124</v>
      </c>
      <c r="BK169" s="158">
        <f t="shared" ref="BK169:BK175" si="19">ROUND(I169*H169,2)</f>
        <v>0</v>
      </c>
      <c r="BL169" s="17" t="s">
        <v>123</v>
      </c>
      <c r="BM169" s="157" t="s">
        <v>235</v>
      </c>
    </row>
    <row r="170" spans="1:65" s="2" customFormat="1" ht="24.2" customHeight="1">
      <c r="A170" s="32"/>
      <c r="B170" s="144"/>
      <c r="C170" s="145" t="s">
        <v>236</v>
      </c>
      <c r="D170" s="145" t="s">
        <v>119</v>
      </c>
      <c r="E170" s="146" t="s">
        <v>237</v>
      </c>
      <c r="F170" s="147" t="s">
        <v>238</v>
      </c>
      <c r="G170" s="148" t="s">
        <v>175</v>
      </c>
      <c r="H170" s="149">
        <v>64</v>
      </c>
      <c r="I170" s="150"/>
      <c r="J170" s="151">
        <f t="shared" si="10"/>
        <v>0</v>
      </c>
      <c r="K170" s="152"/>
      <c r="L170" s="33"/>
      <c r="M170" s="153" t="s">
        <v>1</v>
      </c>
      <c r="N170" s="154" t="s">
        <v>36</v>
      </c>
      <c r="O170" s="58"/>
      <c r="P170" s="155">
        <f t="shared" si="11"/>
        <v>0</v>
      </c>
      <c r="Q170" s="155">
        <v>0</v>
      </c>
      <c r="R170" s="155">
        <f t="shared" si="12"/>
        <v>0</v>
      </c>
      <c r="S170" s="155">
        <v>0</v>
      </c>
      <c r="T170" s="156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7" t="s">
        <v>123</v>
      </c>
      <c r="AT170" s="157" t="s">
        <v>119</v>
      </c>
      <c r="AU170" s="157" t="s">
        <v>124</v>
      </c>
      <c r="AY170" s="17" t="s">
        <v>116</v>
      </c>
      <c r="BE170" s="158">
        <f t="shared" si="14"/>
        <v>0</v>
      </c>
      <c r="BF170" s="158">
        <f t="shared" si="15"/>
        <v>0</v>
      </c>
      <c r="BG170" s="158">
        <f t="shared" si="16"/>
        <v>0</v>
      </c>
      <c r="BH170" s="158">
        <f t="shared" si="17"/>
        <v>0</v>
      </c>
      <c r="BI170" s="158">
        <f t="shared" si="18"/>
        <v>0</v>
      </c>
      <c r="BJ170" s="17" t="s">
        <v>124</v>
      </c>
      <c r="BK170" s="158">
        <f t="shared" si="19"/>
        <v>0</v>
      </c>
      <c r="BL170" s="17" t="s">
        <v>123</v>
      </c>
      <c r="BM170" s="157" t="s">
        <v>239</v>
      </c>
    </row>
    <row r="171" spans="1:65" s="2" customFormat="1" ht="24.2" customHeight="1">
      <c r="A171" s="32"/>
      <c r="B171" s="144"/>
      <c r="C171" s="175" t="s">
        <v>240</v>
      </c>
      <c r="D171" s="175" t="s">
        <v>183</v>
      </c>
      <c r="E171" s="176" t="s">
        <v>241</v>
      </c>
      <c r="F171" s="177" t="s">
        <v>242</v>
      </c>
      <c r="G171" s="178" t="s">
        <v>175</v>
      </c>
      <c r="H171" s="179">
        <v>64</v>
      </c>
      <c r="I171" s="180"/>
      <c r="J171" s="181">
        <f t="shared" si="10"/>
        <v>0</v>
      </c>
      <c r="K171" s="182"/>
      <c r="L171" s="183"/>
      <c r="M171" s="184" t="s">
        <v>1</v>
      </c>
      <c r="N171" s="185" t="s">
        <v>36</v>
      </c>
      <c r="O171" s="58"/>
      <c r="P171" s="155">
        <f t="shared" si="11"/>
        <v>0</v>
      </c>
      <c r="Q171" s="155">
        <v>2.5000000000000001E-3</v>
      </c>
      <c r="R171" s="155">
        <f t="shared" si="12"/>
        <v>0.16</v>
      </c>
      <c r="S171" s="155">
        <v>0</v>
      </c>
      <c r="T171" s="156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7" t="s">
        <v>152</v>
      </c>
      <c r="AT171" s="157" t="s">
        <v>183</v>
      </c>
      <c r="AU171" s="157" t="s">
        <v>124</v>
      </c>
      <c r="AY171" s="17" t="s">
        <v>116</v>
      </c>
      <c r="BE171" s="158">
        <f t="shared" si="14"/>
        <v>0</v>
      </c>
      <c r="BF171" s="158">
        <f t="shared" si="15"/>
        <v>0</v>
      </c>
      <c r="BG171" s="158">
        <f t="shared" si="16"/>
        <v>0</v>
      </c>
      <c r="BH171" s="158">
        <f t="shared" si="17"/>
        <v>0</v>
      </c>
      <c r="BI171" s="158">
        <f t="shared" si="18"/>
        <v>0</v>
      </c>
      <c r="BJ171" s="17" t="s">
        <v>124</v>
      </c>
      <c r="BK171" s="158">
        <f t="shared" si="19"/>
        <v>0</v>
      </c>
      <c r="BL171" s="17" t="s">
        <v>123</v>
      </c>
      <c r="BM171" s="157" t="s">
        <v>243</v>
      </c>
    </row>
    <row r="172" spans="1:65" s="2" customFormat="1" ht="25.5" customHeight="1">
      <c r="A172" s="32"/>
      <c r="B172" s="144"/>
      <c r="C172" s="145" t="s">
        <v>244</v>
      </c>
      <c r="D172" s="145" t="s">
        <v>119</v>
      </c>
      <c r="E172" s="146" t="s">
        <v>245</v>
      </c>
      <c r="F172" s="147" t="s">
        <v>521</v>
      </c>
      <c r="G172" s="148" t="s">
        <v>206</v>
      </c>
      <c r="H172" s="149">
        <v>4073</v>
      </c>
      <c r="I172" s="150"/>
      <c r="J172" s="151">
        <f t="shared" si="10"/>
        <v>0</v>
      </c>
      <c r="K172" s="152"/>
      <c r="L172" s="33"/>
      <c r="M172" s="153" t="s">
        <v>1</v>
      </c>
      <c r="N172" s="154" t="s">
        <v>36</v>
      </c>
      <c r="O172" s="58"/>
      <c r="P172" s="155">
        <f t="shared" si="11"/>
        <v>0</v>
      </c>
      <c r="Q172" s="155">
        <v>1.2999999999999999E-4</v>
      </c>
      <c r="R172" s="155">
        <f t="shared" si="12"/>
        <v>0.52948999999999991</v>
      </c>
      <c r="S172" s="155">
        <v>0</v>
      </c>
      <c r="T172" s="156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7" t="s">
        <v>123</v>
      </c>
      <c r="AT172" s="157" t="s">
        <v>119</v>
      </c>
      <c r="AU172" s="157" t="s">
        <v>124</v>
      </c>
      <c r="AY172" s="17" t="s">
        <v>116</v>
      </c>
      <c r="BE172" s="158">
        <f t="shared" si="14"/>
        <v>0</v>
      </c>
      <c r="BF172" s="158">
        <f t="shared" si="15"/>
        <v>0</v>
      </c>
      <c r="BG172" s="158">
        <f t="shared" si="16"/>
        <v>0</v>
      </c>
      <c r="BH172" s="158">
        <f t="shared" si="17"/>
        <v>0</v>
      </c>
      <c r="BI172" s="158">
        <f t="shared" si="18"/>
        <v>0</v>
      </c>
      <c r="BJ172" s="17" t="s">
        <v>124</v>
      </c>
      <c r="BK172" s="158">
        <f t="shared" si="19"/>
        <v>0</v>
      </c>
      <c r="BL172" s="17" t="s">
        <v>123</v>
      </c>
      <c r="BM172" s="157" t="s">
        <v>246</v>
      </c>
    </row>
    <row r="173" spans="1:65" s="2" customFormat="1" ht="24.2" customHeight="1">
      <c r="A173" s="32"/>
      <c r="B173" s="144"/>
      <c r="C173" s="145" t="s">
        <v>247</v>
      </c>
      <c r="D173" s="145" t="s">
        <v>119</v>
      </c>
      <c r="E173" s="146" t="s">
        <v>248</v>
      </c>
      <c r="F173" s="147" t="s">
        <v>249</v>
      </c>
      <c r="G173" s="148" t="s">
        <v>206</v>
      </c>
      <c r="H173" s="149">
        <v>485</v>
      </c>
      <c r="I173" s="150"/>
      <c r="J173" s="151">
        <f t="shared" si="10"/>
        <v>0</v>
      </c>
      <c r="K173" s="152"/>
      <c r="L173" s="33"/>
      <c r="M173" s="153" t="s">
        <v>1</v>
      </c>
      <c r="N173" s="154" t="s">
        <v>36</v>
      </c>
      <c r="O173" s="58"/>
      <c r="P173" s="155">
        <f t="shared" si="11"/>
        <v>0</v>
      </c>
      <c r="Q173" s="155">
        <v>0</v>
      </c>
      <c r="R173" s="155">
        <f t="shared" si="12"/>
        <v>0</v>
      </c>
      <c r="S173" s="155">
        <v>0</v>
      </c>
      <c r="T173" s="156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7" t="s">
        <v>123</v>
      </c>
      <c r="AT173" s="157" t="s">
        <v>119</v>
      </c>
      <c r="AU173" s="157" t="s">
        <v>124</v>
      </c>
      <c r="AY173" s="17" t="s">
        <v>116</v>
      </c>
      <c r="BE173" s="158">
        <f t="shared" si="14"/>
        <v>0</v>
      </c>
      <c r="BF173" s="158">
        <f t="shared" si="15"/>
        <v>0</v>
      </c>
      <c r="BG173" s="158">
        <f t="shared" si="16"/>
        <v>0</v>
      </c>
      <c r="BH173" s="158">
        <f t="shared" si="17"/>
        <v>0</v>
      </c>
      <c r="BI173" s="158">
        <f t="shared" si="18"/>
        <v>0</v>
      </c>
      <c r="BJ173" s="17" t="s">
        <v>124</v>
      </c>
      <c r="BK173" s="158">
        <f t="shared" si="19"/>
        <v>0</v>
      </c>
      <c r="BL173" s="17" t="s">
        <v>123</v>
      </c>
      <c r="BM173" s="157" t="s">
        <v>250</v>
      </c>
    </row>
    <row r="174" spans="1:65" s="2" customFormat="1" ht="24.2" customHeight="1">
      <c r="A174" s="32"/>
      <c r="B174" s="144"/>
      <c r="C174" s="145" t="s">
        <v>251</v>
      </c>
      <c r="D174" s="145" t="s">
        <v>119</v>
      </c>
      <c r="E174" s="146" t="s">
        <v>252</v>
      </c>
      <c r="F174" s="147" t="s">
        <v>253</v>
      </c>
      <c r="G174" s="148" t="s">
        <v>175</v>
      </c>
      <c r="H174" s="149">
        <v>102</v>
      </c>
      <c r="I174" s="150"/>
      <c r="J174" s="151">
        <f t="shared" si="10"/>
        <v>0</v>
      </c>
      <c r="K174" s="152"/>
      <c r="L174" s="33"/>
      <c r="M174" s="153" t="s">
        <v>1</v>
      </c>
      <c r="N174" s="154" t="s">
        <v>36</v>
      </c>
      <c r="O174" s="58"/>
      <c r="P174" s="155">
        <f t="shared" si="11"/>
        <v>0</v>
      </c>
      <c r="Q174" s="155">
        <v>0</v>
      </c>
      <c r="R174" s="155">
        <f t="shared" si="12"/>
        <v>0</v>
      </c>
      <c r="S174" s="155">
        <v>4.0000000000000001E-3</v>
      </c>
      <c r="T174" s="156">
        <f t="shared" si="13"/>
        <v>0.40800000000000003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7" t="s">
        <v>123</v>
      </c>
      <c r="AT174" s="157" t="s">
        <v>119</v>
      </c>
      <c r="AU174" s="157" t="s">
        <v>124</v>
      </c>
      <c r="AY174" s="17" t="s">
        <v>116</v>
      </c>
      <c r="BE174" s="158">
        <f t="shared" si="14"/>
        <v>0</v>
      </c>
      <c r="BF174" s="158">
        <f t="shared" si="15"/>
        <v>0</v>
      </c>
      <c r="BG174" s="158">
        <f t="shared" si="16"/>
        <v>0</v>
      </c>
      <c r="BH174" s="158">
        <f t="shared" si="17"/>
        <v>0</v>
      </c>
      <c r="BI174" s="158">
        <f t="shared" si="18"/>
        <v>0</v>
      </c>
      <c r="BJ174" s="17" t="s">
        <v>124</v>
      </c>
      <c r="BK174" s="158">
        <f t="shared" si="19"/>
        <v>0</v>
      </c>
      <c r="BL174" s="17" t="s">
        <v>123</v>
      </c>
      <c r="BM174" s="157" t="s">
        <v>254</v>
      </c>
    </row>
    <row r="175" spans="1:65" s="2" customFormat="1" ht="24.2" customHeight="1">
      <c r="A175" s="32"/>
      <c r="B175" s="144"/>
      <c r="C175" s="145" t="s">
        <v>255</v>
      </c>
      <c r="D175" s="145" t="s">
        <v>119</v>
      </c>
      <c r="E175" s="146" t="s">
        <v>256</v>
      </c>
      <c r="F175" s="147" t="s">
        <v>257</v>
      </c>
      <c r="G175" s="148" t="s">
        <v>258</v>
      </c>
      <c r="H175" s="149">
        <v>3368.04</v>
      </c>
      <c r="I175" s="150"/>
      <c r="J175" s="151">
        <f t="shared" si="10"/>
        <v>0</v>
      </c>
      <c r="K175" s="152"/>
      <c r="L175" s="33"/>
      <c r="M175" s="153" t="s">
        <v>1</v>
      </c>
      <c r="N175" s="154" t="s">
        <v>36</v>
      </c>
      <c r="O175" s="58"/>
      <c r="P175" s="155">
        <f t="shared" si="11"/>
        <v>0</v>
      </c>
      <c r="Q175" s="155">
        <v>0</v>
      </c>
      <c r="R175" s="155">
        <f t="shared" si="12"/>
        <v>0</v>
      </c>
      <c r="S175" s="155">
        <v>0</v>
      </c>
      <c r="T175" s="156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7" t="s">
        <v>123</v>
      </c>
      <c r="AT175" s="157" t="s">
        <v>119</v>
      </c>
      <c r="AU175" s="157" t="s">
        <v>124</v>
      </c>
      <c r="AY175" s="17" t="s">
        <v>116</v>
      </c>
      <c r="BE175" s="158">
        <f t="shared" si="14"/>
        <v>0</v>
      </c>
      <c r="BF175" s="158">
        <f t="shared" si="15"/>
        <v>0</v>
      </c>
      <c r="BG175" s="158">
        <f t="shared" si="16"/>
        <v>0</v>
      </c>
      <c r="BH175" s="158">
        <f t="shared" si="17"/>
        <v>0</v>
      </c>
      <c r="BI175" s="158">
        <f t="shared" si="18"/>
        <v>0</v>
      </c>
      <c r="BJ175" s="17" t="s">
        <v>124</v>
      </c>
      <c r="BK175" s="158">
        <f t="shared" si="19"/>
        <v>0</v>
      </c>
      <c r="BL175" s="17" t="s">
        <v>123</v>
      </c>
      <c r="BM175" s="157" t="s">
        <v>259</v>
      </c>
    </row>
    <row r="176" spans="1:65" s="14" customFormat="1">
      <c r="B176" s="168"/>
      <c r="D176" s="160" t="s">
        <v>126</v>
      </c>
      <c r="E176" s="169" t="s">
        <v>1</v>
      </c>
      <c r="F176" s="170" t="s">
        <v>260</v>
      </c>
      <c r="H176" s="169" t="s">
        <v>1</v>
      </c>
      <c r="I176" s="171"/>
      <c r="L176" s="168"/>
      <c r="M176" s="172"/>
      <c r="N176" s="173"/>
      <c r="O176" s="173"/>
      <c r="P176" s="173"/>
      <c r="Q176" s="173"/>
      <c r="R176" s="173"/>
      <c r="S176" s="173"/>
      <c r="T176" s="174"/>
      <c r="AT176" s="169" t="s">
        <v>126</v>
      </c>
      <c r="AU176" s="169" t="s">
        <v>124</v>
      </c>
      <c r="AV176" s="14" t="s">
        <v>78</v>
      </c>
      <c r="AW176" s="14" t="s">
        <v>27</v>
      </c>
      <c r="AX176" s="14" t="s">
        <v>70</v>
      </c>
      <c r="AY176" s="169" t="s">
        <v>116</v>
      </c>
    </row>
    <row r="177" spans="1:65" s="13" customFormat="1">
      <c r="B177" s="159"/>
      <c r="D177" s="160" t="s">
        <v>126</v>
      </c>
      <c r="E177" s="161" t="s">
        <v>1</v>
      </c>
      <c r="F177" s="162" t="s">
        <v>261</v>
      </c>
      <c r="H177" s="163">
        <v>1320.8</v>
      </c>
      <c r="I177" s="164"/>
      <c r="L177" s="159"/>
      <c r="M177" s="165"/>
      <c r="N177" s="166"/>
      <c r="O177" s="166"/>
      <c r="P177" s="166"/>
      <c r="Q177" s="166"/>
      <c r="R177" s="166"/>
      <c r="S177" s="166"/>
      <c r="T177" s="167"/>
      <c r="AT177" s="161" t="s">
        <v>126</v>
      </c>
      <c r="AU177" s="161" t="s">
        <v>124</v>
      </c>
      <c r="AV177" s="13" t="s">
        <v>124</v>
      </c>
      <c r="AW177" s="13" t="s">
        <v>27</v>
      </c>
      <c r="AX177" s="13" t="s">
        <v>70</v>
      </c>
      <c r="AY177" s="161" t="s">
        <v>116</v>
      </c>
    </row>
    <row r="178" spans="1:65" s="13" customFormat="1">
      <c r="B178" s="159"/>
      <c r="D178" s="160" t="s">
        <v>126</v>
      </c>
      <c r="E178" s="161" t="s">
        <v>1</v>
      </c>
      <c r="F178" s="162" t="s">
        <v>262</v>
      </c>
      <c r="H178" s="163">
        <v>2424.9380000000001</v>
      </c>
      <c r="I178" s="164"/>
      <c r="L178" s="159"/>
      <c r="M178" s="165"/>
      <c r="N178" s="166"/>
      <c r="O178" s="166"/>
      <c r="P178" s="166"/>
      <c r="Q178" s="166"/>
      <c r="R178" s="166"/>
      <c r="S178" s="166"/>
      <c r="T178" s="167"/>
      <c r="AT178" s="161" t="s">
        <v>126</v>
      </c>
      <c r="AU178" s="161" t="s">
        <v>124</v>
      </c>
      <c r="AV178" s="13" t="s">
        <v>124</v>
      </c>
      <c r="AW178" s="13" t="s">
        <v>27</v>
      </c>
      <c r="AX178" s="13" t="s">
        <v>70</v>
      </c>
      <c r="AY178" s="161" t="s">
        <v>116</v>
      </c>
    </row>
    <row r="179" spans="1:65" s="13" customFormat="1">
      <c r="B179" s="159"/>
      <c r="D179" s="160" t="s">
        <v>126</v>
      </c>
      <c r="E179" s="161" t="s">
        <v>1</v>
      </c>
      <c r="F179" s="162" t="s">
        <v>263</v>
      </c>
      <c r="H179" s="163">
        <v>-377.69799999999998</v>
      </c>
      <c r="I179" s="164"/>
      <c r="L179" s="159"/>
      <c r="M179" s="165"/>
      <c r="N179" s="166"/>
      <c r="O179" s="166"/>
      <c r="P179" s="166"/>
      <c r="Q179" s="166"/>
      <c r="R179" s="166"/>
      <c r="S179" s="166"/>
      <c r="T179" s="167"/>
      <c r="AT179" s="161" t="s">
        <v>126</v>
      </c>
      <c r="AU179" s="161" t="s">
        <v>124</v>
      </c>
      <c r="AV179" s="13" t="s">
        <v>124</v>
      </c>
      <c r="AW179" s="13" t="s">
        <v>27</v>
      </c>
      <c r="AX179" s="13" t="s">
        <v>70</v>
      </c>
      <c r="AY179" s="161" t="s">
        <v>116</v>
      </c>
    </row>
    <row r="180" spans="1:65" s="15" customFormat="1">
      <c r="B180" s="186"/>
      <c r="D180" s="160" t="s">
        <v>126</v>
      </c>
      <c r="E180" s="187" t="s">
        <v>1</v>
      </c>
      <c r="F180" s="188" t="s">
        <v>210</v>
      </c>
      <c r="H180" s="189">
        <v>3368.0400000000004</v>
      </c>
      <c r="I180" s="190"/>
      <c r="L180" s="186"/>
      <c r="M180" s="191"/>
      <c r="N180" s="192"/>
      <c r="O180" s="192"/>
      <c r="P180" s="192"/>
      <c r="Q180" s="192"/>
      <c r="R180" s="192"/>
      <c r="S180" s="192"/>
      <c r="T180" s="193"/>
      <c r="AT180" s="187" t="s">
        <v>126</v>
      </c>
      <c r="AU180" s="187" t="s">
        <v>124</v>
      </c>
      <c r="AV180" s="15" t="s">
        <v>123</v>
      </c>
      <c r="AW180" s="15" t="s">
        <v>27</v>
      </c>
      <c r="AX180" s="15" t="s">
        <v>78</v>
      </c>
      <c r="AY180" s="187" t="s">
        <v>116</v>
      </c>
    </row>
    <row r="181" spans="1:65" s="2" customFormat="1" ht="24.2" customHeight="1">
      <c r="A181" s="32"/>
      <c r="B181" s="144"/>
      <c r="C181" s="145" t="s">
        <v>264</v>
      </c>
      <c r="D181" s="145" t="s">
        <v>119</v>
      </c>
      <c r="E181" s="146" t="s">
        <v>265</v>
      </c>
      <c r="F181" s="147" t="s">
        <v>266</v>
      </c>
      <c r="G181" s="148" t="s">
        <v>258</v>
      </c>
      <c r="H181" s="149">
        <v>47152.56</v>
      </c>
      <c r="I181" s="150"/>
      <c r="J181" s="151">
        <f>ROUND(I181*H181,2)</f>
        <v>0</v>
      </c>
      <c r="K181" s="152"/>
      <c r="L181" s="33"/>
      <c r="M181" s="153" t="s">
        <v>1</v>
      </c>
      <c r="N181" s="154" t="s">
        <v>36</v>
      </c>
      <c r="O181" s="58"/>
      <c r="P181" s="155">
        <f>O181*H181</f>
        <v>0</v>
      </c>
      <c r="Q181" s="155">
        <v>0</v>
      </c>
      <c r="R181" s="155">
        <f>Q181*H181</f>
        <v>0</v>
      </c>
      <c r="S181" s="155">
        <v>0</v>
      </c>
      <c r="T181" s="156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7" t="s">
        <v>123</v>
      </c>
      <c r="AT181" s="157" t="s">
        <v>119</v>
      </c>
      <c r="AU181" s="157" t="s">
        <v>124</v>
      </c>
      <c r="AY181" s="17" t="s">
        <v>116</v>
      </c>
      <c r="BE181" s="158">
        <f>IF(N181="základná",J181,0)</f>
        <v>0</v>
      </c>
      <c r="BF181" s="158">
        <f>IF(N181="znížená",J181,0)</f>
        <v>0</v>
      </c>
      <c r="BG181" s="158">
        <f>IF(N181="zákl. prenesená",J181,0)</f>
        <v>0</v>
      </c>
      <c r="BH181" s="158">
        <f>IF(N181="zníž. prenesená",J181,0)</f>
        <v>0</v>
      </c>
      <c r="BI181" s="158">
        <f>IF(N181="nulová",J181,0)</f>
        <v>0</v>
      </c>
      <c r="BJ181" s="17" t="s">
        <v>124</v>
      </c>
      <c r="BK181" s="158">
        <f>ROUND(I181*H181,2)</f>
        <v>0</v>
      </c>
      <c r="BL181" s="17" t="s">
        <v>123</v>
      </c>
      <c r="BM181" s="157" t="s">
        <v>267</v>
      </c>
    </row>
    <row r="182" spans="1:65" s="14" customFormat="1">
      <c r="B182" s="168"/>
      <c r="D182" s="160" t="s">
        <v>126</v>
      </c>
      <c r="E182" s="169" t="s">
        <v>1</v>
      </c>
      <c r="F182" s="170" t="s">
        <v>260</v>
      </c>
      <c r="H182" s="169" t="s">
        <v>1</v>
      </c>
      <c r="I182" s="171"/>
      <c r="L182" s="168"/>
      <c r="M182" s="172"/>
      <c r="N182" s="173"/>
      <c r="O182" s="173"/>
      <c r="P182" s="173"/>
      <c r="Q182" s="173"/>
      <c r="R182" s="173"/>
      <c r="S182" s="173"/>
      <c r="T182" s="174"/>
      <c r="AT182" s="169" t="s">
        <v>126</v>
      </c>
      <c r="AU182" s="169" t="s">
        <v>124</v>
      </c>
      <c r="AV182" s="14" t="s">
        <v>78</v>
      </c>
      <c r="AW182" s="14" t="s">
        <v>27</v>
      </c>
      <c r="AX182" s="14" t="s">
        <v>70</v>
      </c>
      <c r="AY182" s="169" t="s">
        <v>116</v>
      </c>
    </row>
    <row r="183" spans="1:65" s="13" customFormat="1">
      <c r="B183" s="159"/>
      <c r="D183" s="160" t="s">
        <v>126</v>
      </c>
      <c r="E183" s="161" t="s">
        <v>1</v>
      </c>
      <c r="F183" s="162" t="s">
        <v>261</v>
      </c>
      <c r="H183" s="163">
        <v>1320.8</v>
      </c>
      <c r="I183" s="164"/>
      <c r="L183" s="159"/>
      <c r="M183" s="165"/>
      <c r="N183" s="166"/>
      <c r="O183" s="166"/>
      <c r="P183" s="166"/>
      <c r="Q183" s="166"/>
      <c r="R183" s="166"/>
      <c r="S183" s="166"/>
      <c r="T183" s="167"/>
      <c r="AT183" s="161" t="s">
        <v>126</v>
      </c>
      <c r="AU183" s="161" t="s">
        <v>124</v>
      </c>
      <c r="AV183" s="13" t="s">
        <v>124</v>
      </c>
      <c r="AW183" s="13" t="s">
        <v>27</v>
      </c>
      <c r="AX183" s="13" t="s">
        <v>70</v>
      </c>
      <c r="AY183" s="161" t="s">
        <v>116</v>
      </c>
    </row>
    <row r="184" spans="1:65" s="13" customFormat="1">
      <c r="B184" s="159"/>
      <c r="D184" s="160" t="s">
        <v>126</v>
      </c>
      <c r="E184" s="161" t="s">
        <v>1</v>
      </c>
      <c r="F184" s="162" t="s">
        <v>262</v>
      </c>
      <c r="H184" s="163">
        <v>2424.9380000000001</v>
      </c>
      <c r="I184" s="164"/>
      <c r="L184" s="159"/>
      <c r="M184" s="165"/>
      <c r="N184" s="166"/>
      <c r="O184" s="166"/>
      <c r="P184" s="166"/>
      <c r="Q184" s="166"/>
      <c r="R184" s="166"/>
      <c r="S184" s="166"/>
      <c r="T184" s="167"/>
      <c r="AT184" s="161" t="s">
        <v>126</v>
      </c>
      <c r="AU184" s="161" t="s">
        <v>124</v>
      </c>
      <c r="AV184" s="13" t="s">
        <v>124</v>
      </c>
      <c r="AW184" s="13" t="s">
        <v>27</v>
      </c>
      <c r="AX184" s="13" t="s">
        <v>70</v>
      </c>
      <c r="AY184" s="161" t="s">
        <v>116</v>
      </c>
    </row>
    <row r="185" spans="1:65" s="13" customFormat="1">
      <c r="B185" s="159"/>
      <c r="D185" s="160" t="s">
        <v>126</v>
      </c>
      <c r="E185" s="161" t="s">
        <v>1</v>
      </c>
      <c r="F185" s="162" t="s">
        <v>263</v>
      </c>
      <c r="H185" s="163">
        <v>-377.69799999999998</v>
      </c>
      <c r="I185" s="164"/>
      <c r="L185" s="159"/>
      <c r="M185" s="165"/>
      <c r="N185" s="166"/>
      <c r="O185" s="166"/>
      <c r="P185" s="166"/>
      <c r="Q185" s="166"/>
      <c r="R185" s="166"/>
      <c r="S185" s="166"/>
      <c r="T185" s="167"/>
      <c r="AT185" s="161" t="s">
        <v>126</v>
      </c>
      <c r="AU185" s="161" t="s">
        <v>124</v>
      </c>
      <c r="AV185" s="13" t="s">
        <v>124</v>
      </c>
      <c r="AW185" s="13" t="s">
        <v>27</v>
      </c>
      <c r="AX185" s="13" t="s">
        <v>70</v>
      </c>
      <c r="AY185" s="161" t="s">
        <v>116</v>
      </c>
    </row>
    <row r="186" spans="1:65" s="15" customFormat="1">
      <c r="B186" s="186"/>
      <c r="D186" s="160" t="s">
        <v>126</v>
      </c>
      <c r="E186" s="187" t="s">
        <v>1</v>
      </c>
      <c r="F186" s="188" t="s">
        <v>210</v>
      </c>
      <c r="H186" s="189">
        <v>3368.0400000000004</v>
      </c>
      <c r="I186" s="190"/>
      <c r="L186" s="186"/>
      <c r="M186" s="191"/>
      <c r="N186" s="192"/>
      <c r="O186" s="192"/>
      <c r="P186" s="192"/>
      <c r="Q186" s="192"/>
      <c r="R186" s="192"/>
      <c r="S186" s="192"/>
      <c r="T186" s="193"/>
      <c r="AT186" s="187" t="s">
        <v>126</v>
      </c>
      <c r="AU186" s="187" t="s">
        <v>124</v>
      </c>
      <c r="AV186" s="15" t="s">
        <v>123</v>
      </c>
      <c r="AW186" s="15" t="s">
        <v>27</v>
      </c>
      <c r="AX186" s="15" t="s">
        <v>78</v>
      </c>
      <c r="AY186" s="187" t="s">
        <v>116</v>
      </c>
    </row>
    <row r="187" spans="1:65" s="13" customFormat="1">
      <c r="B187" s="159"/>
      <c r="D187" s="160" t="s">
        <v>126</v>
      </c>
      <c r="F187" s="162" t="s">
        <v>268</v>
      </c>
      <c r="H187" s="163">
        <v>47152.56</v>
      </c>
      <c r="I187" s="164"/>
      <c r="L187" s="159"/>
      <c r="M187" s="165"/>
      <c r="N187" s="166"/>
      <c r="O187" s="166"/>
      <c r="P187" s="166"/>
      <c r="Q187" s="166"/>
      <c r="R187" s="166"/>
      <c r="S187" s="166"/>
      <c r="T187" s="167"/>
      <c r="AT187" s="161" t="s">
        <v>126</v>
      </c>
      <c r="AU187" s="161" t="s">
        <v>124</v>
      </c>
      <c r="AV187" s="13" t="s">
        <v>124</v>
      </c>
      <c r="AW187" s="13" t="s">
        <v>3</v>
      </c>
      <c r="AX187" s="13" t="s">
        <v>78</v>
      </c>
      <c r="AY187" s="161" t="s">
        <v>116</v>
      </c>
    </row>
    <row r="188" spans="1:65" s="2" customFormat="1" ht="24.2" customHeight="1">
      <c r="A188" s="32"/>
      <c r="B188" s="144"/>
      <c r="C188" s="145" t="s">
        <v>269</v>
      </c>
      <c r="D188" s="145" t="s">
        <v>119</v>
      </c>
      <c r="E188" s="146" t="s">
        <v>270</v>
      </c>
      <c r="F188" s="147" t="s">
        <v>271</v>
      </c>
      <c r="G188" s="148" t="s">
        <v>258</v>
      </c>
      <c r="H188" s="149">
        <v>193.31</v>
      </c>
      <c r="I188" s="150"/>
      <c r="J188" s="151">
        <f>ROUND(I188*H188,2)</f>
        <v>0</v>
      </c>
      <c r="K188" s="152"/>
      <c r="L188" s="33"/>
      <c r="M188" s="153" t="s">
        <v>1</v>
      </c>
      <c r="N188" s="154" t="s">
        <v>36</v>
      </c>
      <c r="O188" s="58"/>
      <c r="P188" s="155">
        <f>O188*H188</f>
        <v>0</v>
      </c>
      <c r="Q188" s="155">
        <v>0</v>
      </c>
      <c r="R188" s="155">
        <f>Q188*H188</f>
        <v>0</v>
      </c>
      <c r="S188" s="155">
        <v>0</v>
      </c>
      <c r="T188" s="156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7" t="s">
        <v>123</v>
      </c>
      <c r="AT188" s="157" t="s">
        <v>119</v>
      </c>
      <c r="AU188" s="157" t="s">
        <v>124</v>
      </c>
      <c r="AY188" s="17" t="s">
        <v>116</v>
      </c>
      <c r="BE188" s="158">
        <f>IF(N188="základná",J188,0)</f>
        <v>0</v>
      </c>
      <c r="BF188" s="158">
        <f>IF(N188="znížená",J188,0)</f>
        <v>0</v>
      </c>
      <c r="BG188" s="158">
        <f>IF(N188="zákl. prenesená",J188,0)</f>
        <v>0</v>
      </c>
      <c r="BH188" s="158">
        <f>IF(N188="zníž. prenesená",J188,0)</f>
        <v>0</v>
      </c>
      <c r="BI188" s="158">
        <f>IF(N188="nulová",J188,0)</f>
        <v>0</v>
      </c>
      <c r="BJ188" s="17" t="s">
        <v>124</v>
      </c>
      <c r="BK188" s="158">
        <f>ROUND(I188*H188,2)</f>
        <v>0</v>
      </c>
      <c r="BL188" s="17" t="s">
        <v>123</v>
      </c>
      <c r="BM188" s="157" t="s">
        <v>272</v>
      </c>
    </row>
    <row r="189" spans="1:65" s="14" customFormat="1">
      <c r="B189" s="168"/>
      <c r="D189" s="160" t="s">
        <v>126</v>
      </c>
      <c r="E189" s="169" t="s">
        <v>1</v>
      </c>
      <c r="F189" s="170" t="s">
        <v>273</v>
      </c>
      <c r="H189" s="169" t="s">
        <v>1</v>
      </c>
      <c r="I189" s="171"/>
      <c r="L189" s="168"/>
      <c r="M189" s="172"/>
      <c r="N189" s="173"/>
      <c r="O189" s="173"/>
      <c r="P189" s="173"/>
      <c r="Q189" s="173"/>
      <c r="R189" s="173"/>
      <c r="S189" s="173"/>
      <c r="T189" s="174"/>
      <c r="AT189" s="169" t="s">
        <v>126</v>
      </c>
      <c r="AU189" s="169" t="s">
        <v>124</v>
      </c>
      <c r="AV189" s="14" t="s">
        <v>78</v>
      </c>
      <c r="AW189" s="14" t="s">
        <v>27</v>
      </c>
      <c r="AX189" s="14" t="s">
        <v>70</v>
      </c>
      <c r="AY189" s="169" t="s">
        <v>116</v>
      </c>
    </row>
    <row r="190" spans="1:65" s="13" customFormat="1">
      <c r="B190" s="159"/>
      <c r="D190" s="160" t="s">
        <v>126</v>
      </c>
      <c r="E190" s="161" t="s">
        <v>1</v>
      </c>
      <c r="F190" s="162" t="s">
        <v>274</v>
      </c>
      <c r="H190" s="163">
        <v>193.31</v>
      </c>
      <c r="I190" s="164"/>
      <c r="L190" s="159"/>
      <c r="M190" s="165"/>
      <c r="N190" s="166"/>
      <c r="O190" s="166"/>
      <c r="P190" s="166"/>
      <c r="Q190" s="166"/>
      <c r="R190" s="166"/>
      <c r="S190" s="166"/>
      <c r="T190" s="167"/>
      <c r="AT190" s="161" t="s">
        <v>126</v>
      </c>
      <c r="AU190" s="161" t="s">
        <v>124</v>
      </c>
      <c r="AV190" s="13" t="s">
        <v>124</v>
      </c>
      <c r="AW190" s="13" t="s">
        <v>27</v>
      </c>
      <c r="AX190" s="13" t="s">
        <v>78</v>
      </c>
      <c r="AY190" s="161" t="s">
        <v>116</v>
      </c>
    </row>
    <row r="191" spans="1:65" s="2" customFormat="1" ht="24.2" customHeight="1">
      <c r="A191" s="32"/>
      <c r="B191" s="144"/>
      <c r="C191" s="145" t="s">
        <v>275</v>
      </c>
      <c r="D191" s="145" t="s">
        <v>119</v>
      </c>
      <c r="E191" s="146" t="s">
        <v>276</v>
      </c>
      <c r="F191" s="147" t="s">
        <v>277</v>
      </c>
      <c r="G191" s="148" t="s">
        <v>258</v>
      </c>
      <c r="H191" s="149">
        <v>2706.34</v>
      </c>
      <c r="I191" s="150"/>
      <c r="J191" s="151">
        <f>ROUND(I191*H191,2)</f>
        <v>0</v>
      </c>
      <c r="K191" s="152"/>
      <c r="L191" s="33"/>
      <c r="M191" s="153" t="s">
        <v>1</v>
      </c>
      <c r="N191" s="154" t="s">
        <v>36</v>
      </c>
      <c r="O191" s="58"/>
      <c r="P191" s="155">
        <f>O191*H191</f>
        <v>0</v>
      </c>
      <c r="Q191" s="155">
        <v>0</v>
      </c>
      <c r="R191" s="155">
        <f>Q191*H191</f>
        <v>0</v>
      </c>
      <c r="S191" s="155">
        <v>0</v>
      </c>
      <c r="T191" s="156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7" t="s">
        <v>123</v>
      </c>
      <c r="AT191" s="157" t="s">
        <v>119</v>
      </c>
      <c r="AU191" s="157" t="s">
        <v>124</v>
      </c>
      <c r="AY191" s="17" t="s">
        <v>116</v>
      </c>
      <c r="BE191" s="158">
        <f>IF(N191="základná",J191,0)</f>
        <v>0</v>
      </c>
      <c r="BF191" s="158">
        <f>IF(N191="znížená",J191,0)</f>
        <v>0</v>
      </c>
      <c r="BG191" s="158">
        <f>IF(N191="zákl. prenesená",J191,0)</f>
        <v>0</v>
      </c>
      <c r="BH191" s="158">
        <f>IF(N191="zníž. prenesená",J191,0)</f>
        <v>0</v>
      </c>
      <c r="BI191" s="158">
        <f>IF(N191="nulová",J191,0)</f>
        <v>0</v>
      </c>
      <c r="BJ191" s="17" t="s">
        <v>124</v>
      </c>
      <c r="BK191" s="158">
        <f>ROUND(I191*H191,2)</f>
        <v>0</v>
      </c>
      <c r="BL191" s="17" t="s">
        <v>123</v>
      </c>
      <c r="BM191" s="157" t="s">
        <v>278</v>
      </c>
    </row>
    <row r="192" spans="1:65" s="14" customFormat="1">
      <c r="B192" s="168"/>
      <c r="D192" s="160" t="s">
        <v>126</v>
      </c>
      <c r="E192" s="169" t="s">
        <v>1</v>
      </c>
      <c r="F192" s="170" t="s">
        <v>273</v>
      </c>
      <c r="H192" s="169" t="s">
        <v>1</v>
      </c>
      <c r="I192" s="171"/>
      <c r="L192" s="168"/>
      <c r="M192" s="172"/>
      <c r="N192" s="173"/>
      <c r="O192" s="173"/>
      <c r="P192" s="173"/>
      <c r="Q192" s="173"/>
      <c r="R192" s="173"/>
      <c r="S192" s="173"/>
      <c r="T192" s="174"/>
      <c r="AT192" s="169" t="s">
        <v>126</v>
      </c>
      <c r="AU192" s="169" t="s">
        <v>124</v>
      </c>
      <c r="AV192" s="14" t="s">
        <v>78</v>
      </c>
      <c r="AW192" s="14" t="s">
        <v>27</v>
      </c>
      <c r="AX192" s="14" t="s">
        <v>70</v>
      </c>
      <c r="AY192" s="169" t="s">
        <v>116</v>
      </c>
    </row>
    <row r="193" spans="1:65" s="13" customFormat="1">
      <c r="B193" s="159"/>
      <c r="D193" s="160" t="s">
        <v>126</v>
      </c>
      <c r="E193" s="161" t="s">
        <v>1</v>
      </c>
      <c r="F193" s="162" t="s">
        <v>274</v>
      </c>
      <c r="H193" s="163">
        <v>193.31</v>
      </c>
      <c r="I193" s="164"/>
      <c r="L193" s="159"/>
      <c r="M193" s="165"/>
      <c r="N193" s="166"/>
      <c r="O193" s="166"/>
      <c r="P193" s="166"/>
      <c r="Q193" s="166"/>
      <c r="R193" s="166"/>
      <c r="S193" s="166"/>
      <c r="T193" s="167"/>
      <c r="AT193" s="161" t="s">
        <v>126</v>
      </c>
      <c r="AU193" s="161" t="s">
        <v>124</v>
      </c>
      <c r="AV193" s="13" t="s">
        <v>124</v>
      </c>
      <c r="AW193" s="13" t="s">
        <v>27</v>
      </c>
      <c r="AX193" s="13" t="s">
        <v>78</v>
      </c>
      <c r="AY193" s="161" t="s">
        <v>116</v>
      </c>
    </row>
    <row r="194" spans="1:65" s="13" customFormat="1">
      <c r="B194" s="159"/>
      <c r="D194" s="160" t="s">
        <v>126</v>
      </c>
      <c r="F194" s="162" t="s">
        <v>279</v>
      </c>
      <c r="H194" s="163">
        <v>2706.34</v>
      </c>
      <c r="I194" s="164"/>
      <c r="L194" s="159"/>
      <c r="M194" s="165"/>
      <c r="N194" s="166"/>
      <c r="O194" s="166"/>
      <c r="P194" s="166"/>
      <c r="Q194" s="166"/>
      <c r="R194" s="166"/>
      <c r="S194" s="166"/>
      <c r="T194" s="167"/>
      <c r="AT194" s="161" t="s">
        <v>126</v>
      </c>
      <c r="AU194" s="161" t="s">
        <v>124</v>
      </c>
      <c r="AV194" s="13" t="s">
        <v>124</v>
      </c>
      <c r="AW194" s="13" t="s">
        <v>3</v>
      </c>
      <c r="AX194" s="13" t="s">
        <v>78</v>
      </c>
      <c r="AY194" s="161" t="s">
        <v>116</v>
      </c>
    </row>
    <row r="195" spans="1:65" s="2" customFormat="1" ht="24.2" customHeight="1">
      <c r="A195" s="32"/>
      <c r="B195" s="144"/>
      <c r="C195" s="145" t="s">
        <v>280</v>
      </c>
      <c r="D195" s="145" t="s">
        <v>119</v>
      </c>
      <c r="E195" s="146" t="s">
        <v>281</v>
      </c>
      <c r="F195" s="147" t="s">
        <v>282</v>
      </c>
      <c r="G195" s="148" t="s">
        <v>258</v>
      </c>
      <c r="H195" s="149">
        <v>193.31</v>
      </c>
      <c r="I195" s="150"/>
      <c r="J195" s="151">
        <f>ROUND(I195*H195,2)</f>
        <v>0</v>
      </c>
      <c r="K195" s="152"/>
      <c r="L195" s="33"/>
      <c r="M195" s="153" t="s">
        <v>1</v>
      </c>
      <c r="N195" s="154" t="s">
        <v>36</v>
      </c>
      <c r="O195" s="58"/>
      <c r="P195" s="155">
        <f>O195*H195</f>
        <v>0</v>
      </c>
      <c r="Q195" s="155">
        <v>0</v>
      </c>
      <c r="R195" s="155">
        <f>Q195*H195</f>
        <v>0</v>
      </c>
      <c r="S195" s="155">
        <v>0</v>
      </c>
      <c r="T195" s="156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7" t="s">
        <v>123</v>
      </c>
      <c r="AT195" s="157" t="s">
        <v>119</v>
      </c>
      <c r="AU195" s="157" t="s">
        <v>124</v>
      </c>
      <c r="AY195" s="17" t="s">
        <v>116</v>
      </c>
      <c r="BE195" s="158">
        <f>IF(N195="základná",J195,0)</f>
        <v>0</v>
      </c>
      <c r="BF195" s="158">
        <f>IF(N195="znížená",J195,0)</f>
        <v>0</v>
      </c>
      <c r="BG195" s="158">
        <f>IF(N195="zákl. prenesená",J195,0)</f>
        <v>0</v>
      </c>
      <c r="BH195" s="158">
        <f>IF(N195="zníž. prenesená",J195,0)</f>
        <v>0</v>
      </c>
      <c r="BI195" s="158">
        <f>IF(N195="nulová",J195,0)</f>
        <v>0</v>
      </c>
      <c r="BJ195" s="17" t="s">
        <v>124</v>
      </c>
      <c r="BK195" s="158">
        <f>ROUND(I195*H195,2)</f>
        <v>0</v>
      </c>
      <c r="BL195" s="17" t="s">
        <v>123</v>
      </c>
      <c r="BM195" s="157" t="s">
        <v>283</v>
      </c>
    </row>
    <row r="196" spans="1:65" s="14" customFormat="1">
      <c r="B196" s="168"/>
      <c r="D196" s="160" t="s">
        <v>126</v>
      </c>
      <c r="E196" s="169" t="s">
        <v>1</v>
      </c>
      <c r="F196" s="170" t="s">
        <v>273</v>
      </c>
      <c r="H196" s="169" t="s">
        <v>1</v>
      </c>
      <c r="I196" s="171"/>
      <c r="L196" s="168"/>
      <c r="M196" s="172"/>
      <c r="N196" s="173"/>
      <c r="O196" s="173"/>
      <c r="P196" s="173"/>
      <c r="Q196" s="173"/>
      <c r="R196" s="173"/>
      <c r="S196" s="173"/>
      <c r="T196" s="174"/>
      <c r="AT196" s="169" t="s">
        <v>126</v>
      </c>
      <c r="AU196" s="169" t="s">
        <v>124</v>
      </c>
      <c r="AV196" s="14" t="s">
        <v>78</v>
      </c>
      <c r="AW196" s="14" t="s">
        <v>27</v>
      </c>
      <c r="AX196" s="14" t="s">
        <v>70</v>
      </c>
      <c r="AY196" s="169" t="s">
        <v>116</v>
      </c>
    </row>
    <row r="197" spans="1:65" s="13" customFormat="1">
      <c r="B197" s="159"/>
      <c r="D197" s="160" t="s">
        <v>126</v>
      </c>
      <c r="E197" s="161" t="s">
        <v>1</v>
      </c>
      <c r="F197" s="162" t="s">
        <v>274</v>
      </c>
      <c r="H197" s="163">
        <v>193.31</v>
      </c>
      <c r="I197" s="164"/>
      <c r="L197" s="159"/>
      <c r="M197" s="165"/>
      <c r="N197" s="166"/>
      <c r="O197" s="166"/>
      <c r="P197" s="166"/>
      <c r="Q197" s="166"/>
      <c r="R197" s="166"/>
      <c r="S197" s="166"/>
      <c r="T197" s="167"/>
      <c r="AT197" s="161" t="s">
        <v>126</v>
      </c>
      <c r="AU197" s="161" t="s">
        <v>124</v>
      </c>
      <c r="AV197" s="13" t="s">
        <v>124</v>
      </c>
      <c r="AW197" s="13" t="s">
        <v>27</v>
      </c>
      <c r="AX197" s="13" t="s">
        <v>78</v>
      </c>
      <c r="AY197" s="161" t="s">
        <v>116</v>
      </c>
    </row>
    <row r="198" spans="1:65" s="12" customFormat="1" ht="22.9" customHeight="1">
      <c r="B198" s="131"/>
      <c r="D198" s="132" t="s">
        <v>69</v>
      </c>
      <c r="E198" s="142" t="s">
        <v>284</v>
      </c>
      <c r="F198" s="142" t="s">
        <v>285</v>
      </c>
      <c r="I198" s="134"/>
      <c r="J198" s="143">
        <f>BK198</f>
        <v>0</v>
      </c>
      <c r="L198" s="131"/>
      <c r="M198" s="136"/>
      <c r="N198" s="137"/>
      <c r="O198" s="137"/>
      <c r="P198" s="138">
        <f>P199</f>
        <v>0</v>
      </c>
      <c r="Q198" s="137"/>
      <c r="R198" s="138">
        <f>R199</f>
        <v>0</v>
      </c>
      <c r="S198" s="137"/>
      <c r="T198" s="139">
        <f>T199</f>
        <v>0</v>
      </c>
      <c r="AR198" s="132" t="s">
        <v>78</v>
      </c>
      <c r="AT198" s="140" t="s">
        <v>69</v>
      </c>
      <c r="AU198" s="140" t="s">
        <v>78</v>
      </c>
      <c r="AY198" s="132" t="s">
        <v>116</v>
      </c>
      <c r="BK198" s="141">
        <f>BK199</f>
        <v>0</v>
      </c>
    </row>
    <row r="199" spans="1:65" s="2" customFormat="1" ht="24.2" customHeight="1">
      <c r="A199" s="32"/>
      <c r="B199" s="144"/>
      <c r="C199" s="145" t="s">
        <v>286</v>
      </c>
      <c r="D199" s="145" t="s">
        <v>119</v>
      </c>
      <c r="E199" s="146" t="s">
        <v>287</v>
      </c>
      <c r="F199" s="147" t="s">
        <v>288</v>
      </c>
      <c r="G199" s="148" t="s">
        <v>258</v>
      </c>
      <c r="H199" s="149">
        <v>3652.9810000000002</v>
      </c>
      <c r="I199" s="150"/>
      <c r="J199" s="151">
        <f>ROUND(I199*H199,2)</f>
        <v>0</v>
      </c>
      <c r="K199" s="152"/>
      <c r="L199" s="33"/>
      <c r="M199" s="194" t="s">
        <v>1</v>
      </c>
      <c r="N199" s="195" t="s">
        <v>36</v>
      </c>
      <c r="O199" s="196"/>
      <c r="P199" s="197">
        <f>O199*H199</f>
        <v>0</v>
      </c>
      <c r="Q199" s="197">
        <v>0</v>
      </c>
      <c r="R199" s="197">
        <f>Q199*H199</f>
        <v>0</v>
      </c>
      <c r="S199" s="197">
        <v>0</v>
      </c>
      <c r="T199" s="198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7" t="s">
        <v>123</v>
      </c>
      <c r="AT199" s="157" t="s">
        <v>119</v>
      </c>
      <c r="AU199" s="157" t="s">
        <v>124</v>
      </c>
      <c r="AY199" s="17" t="s">
        <v>116</v>
      </c>
      <c r="BE199" s="158">
        <f>IF(N199="základná",J199,0)</f>
        <v>0</v>
      </c>
      <c r="BF199" s="158">
        <f>IF(N199="znížená",J199,0)</f>
        <v>0</v>
      </c>
      <c r="BG199" s="158">
        <f>IF(N199="zákl. prenesená",J199,0)</f>
        <v>0</v>
      </c>
      <c r="BH199" s="158">
        <f>IF(N199="zníž. prenesená",J199,0)</f>
        <v>0</v>
      </c>
      <c r="BI199" s="158">
        <f>IF(N199="nulová",J199,0)</f>
        <v>0</v>
      </c>
      <c r="BJ199" s="17" t="s">
        <v>124</v>
      </c>
      <c r="BK199" s="158">
        <f>ROUND(I199*H199,2)</f>
        <v>0</v>
      </c>
      <c r="BL199" s="17" t="s">
        <v>123</v>
      </c>
      <c r="BM199" s="157" t="s">
        <v>289</v>
      </c>
    </row>
    <row r="200" spans="1:65" s="2" customFormat="1" ht="6.95" customHeight="1">
      <c r="A200" s="32"/>
      <c r="B200" s="47"/>
      <c r="C200" s="48"/>
      <c r="D200" s="48"/>
      <c r="E200" s="48"/>
      <c r="F200" s="48"/>
      <c r="G200" s="48"/>
      <c r="H200" s="48"/>
      <c r="I200" s="48"/>
      <c r="J200" s="48"/>
      <c r="K200" s="48"/>
      <c r="L200" s="33"/>
      <c r="M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</row>
  </sheetData>
  <autoFilter ref="C123:K199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5"/>
  <sheetViews>
    <sheetView showGridLines="0" topLeftCell="A198" workbookViewId="0">
      <selection activeCell="Y221" sqref="Y22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1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7" t="s">
        <v>82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70</v>
      </c>
    </row>
    <row r="4" spans="1:46" s="1" customFormat="1" ht="24.95" customHeight="1">
      <c r="B4" s="20"/>
      <c r="D4" s="21" t="s">
        <v>86</v>
      </c>
      <c r="L4" s="20"/>
      <c r="M4" s="93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14</v>
      </c>
      <c r="L6" s="20"/>
    </row>
    <row r="7" spans="1:46" s="1" customFormat="1" ht="16.5" customHeight="1">
      <c r="B7" s="20"/>
      <c r="E7" s="241" t="str">
        <f>'Rekapitulácia stavby'!K6</f>
        <v>Modernizácia vybraných úsekov ciest II. triedy v okrese Zlaté Moravce</v>
      </c>
      <c r="F7" s="242"/>
      <c r="G7" s="242"/>
      <c r="H7" s="242"/>
      <c r="L7" s="20"/>
    </row>
    <row r="8" spans="1:46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24.75" customHeight="1">
      <c r="A9" s="32"/>
      <c r="B9" s="33"/>
      <c r="C9" s="32"/>
      <c r="D9" s="32"/>
      <c r="E9" s="213" t="s">
        <v>290</v>
      </c>
      <c r="F9" s="240"/>
      <c r="G9" s="240"/>
      <c r="H9" s="24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27" t="s">
        <v>17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27" t="s">
        <v>20</v>
      </c>
      <c r="J12" s="55">
        <f>'Rekapitulácia stavby'!AN8</f>
        <v>44351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21</v>
      </c>
      <c r="E14" s="32"/>
      <c r="F14" s="32"/>
      <c r="G14" s="32"/>
      <c r="H14" s="32"/>
      <c r="I14" s="27" t="s">
        <v>22</v>
      </c>
      <c r="J14" s="25" t="str">
        <f>IF('Rekapitulácia stavby'!AN10="","",'Rekapitulácia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IF('Rekapitulácia stavby'!E11="","",'Rekapitulácia stavby'!E11)</f>
        <v>Nitriansky samosprávny kraj</v>
      </c>
      <c r="F15" s="32"/>
      <c r="G15" s="32"/>
      <c r="H15" s="32"/>
      <c r="I15" s="27" t="s">
        <v>23</v>
      </c>
      <c r="J15" s="25" t="str">
        <f>IF('Rekapitulácia stavby'!AN11="","",'Rekapitulácia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24</v>
      </c>
      <c r="E17" s="32"/>
      <c r="F17" s="32"/>
      <c r="G17" s="32"/>
      <c r="H17" s="32"/>
      <c r="I17" s="27" t="s">
        <v>22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3" t="str">
        <f>'Rekapitulácia stavby'!E14</f>
        <v>Vyplň údaj</v>
      </c>
      <c r="F18" s="232"/>
      <c r="G18" s="232"/>
      <c r="H18" s="232"/>
      <c r="I18" s="27" t="s">
        <v>23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26</v>
      </c>
      <c r="E20" s="32"/>
      <c r="F20" s="32"/>
      <c r="G20" s="32"/>
      <c r="H20" s="32"/>
      <c r="I20" s="27" t="s">
        <v>22</v>
      </c>
      <c r="J20" s="25" t="str">
        <f>IF('Rekapitulácia stavby'!AN16="","",'Rekapitulácia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IF('Rekapitulácia stavby'!E17="","",'Rekapitulácia stavby'!E17)</f>
        <v xml:space="preserve"> Z-PROJECT CONSULTING</v>
      </c>
      <c r="F21" s="32"/>
      <c r="G21" s="32"/>
      <c r="H21" s="32"/>
      <c r="I21" s="27" t="s">
        <v>23</v>
      </c>
      <c r="J21" s="25" t="str">
        <f>IF('Rekapitulácia stavby'!AN17="","",'Rekapitulácia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28</v>
      </c>
      <c r="E23" s="32"/>
      <c r="F23" s="32"/>
      <c r="G23" s="32"/>
      <c r="H23" s="32"/>
      <c r="I23" s="27" t="s">
        <v>22</v>
      </c>
      <c r="J23" s="25" t="str">
        <f>IF('Rekapitulácia stavby'!AN19="","",'Rekapitulácia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IF('Rekapitulácia stavby'!E20="","",'Rekapitulácia stavby'!E20)</f>
        <v xml:space="preserve"> Janka Matelová</v>
      </c>
      <c r="F24" s="32"/>
      <c r="G24" s="32"/>
      <c r="H24" s="32"/>
      <c r="I24" s="27" t="s">
        <v>23</v>
      </c>
      <c r="J24" s="25" t="str">
        <f>IF('Rekapitulácia stavby'!AN20="","",'Rekapitulácia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29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36" t="s">
        <v>1</v>
      </c>
      <c r="F27" s="236"/>
      <c r="G27" s="236"/>
      <c r="H27" s="23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30</v>
      </c>
      <c r="E30" s="32"/>
      <c r="F30" s="32"/>
      <c r="G30" s="32"/>
      <c r="H30" s="32"/>
      <c r="I30" s="32"/>
      <c r="J30" s="71">
        <f>ROUND(J125,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32</v>
      </c>
      <c r="G32" s="32"/>
      <c r="H32" s="32"/>
      <c r="I32" s="36" t="s">
        <v>31</v>
      </c>
      <c r="J32" s="36" t="s">
        <v>33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34</v>
      </c>
      <c r="E33" s="27" t="s">
        <v>35</v>
      </c>
      <c r="F33" s="99">
        <f>ROUND((SUM(BE125:BE254)),  2)</f>
        <v>0</v>
      </c>
      <c r="G33" s="32"/>
      <c r="H33" s="32"/>
      <c r="I33" s="100">
        <v>0.2</v>
      </c>
      <c r="J33" s="99">
        <f>ROUND(((SUM(BE125:BE254))*I33),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36</v>
      </c>
      <c r="F34" s="99">
        <f>ROUND((SUM(BF125:BF254)),  2)</f>
        <v>0</v>
      </c>
      <c r="G34" s="32"/>
      <c r="H34" s="32"/>
      <c r="I34" s="100">
        <v>0.2</v>
      </c>
      <c r="J34" s="99">
        <f>ROUND(((SUM(BF125:BF254))*I34),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37</v>
      </c>
      <c r="F35" s="99">
        <f>ROUND((SUM(BG125:BG254)),  2)</f>
        <v>0</v>
      </c>
      <c r="G35" s="32"/>
      <c r="H35" s="32"/>
      <c r="I35" s="100">
        <v>0.2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38</v>
      </c>
      <c r="F36" s="99">
        <f>ROUND((SUM(BH125:BH254)),  2)</f>
        <v>0</v>
      </c>
      <c r="G36" s="32"/>
      <c r="H36" s="32"/>
      <c r="I36" s="100">
        <v>0.2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39</v>
      </c>
      <c r="F37" s="99">
        <f>ROUND((SUM(BI125:BI254)),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40</v>
      </c>
      <c r="E39" s="60"/>
      <c r="F39" s="60"/>
      <c r="G39" s="103" t="s">
        <v>41</v>
      </c>
      <c r="H39" s="104" t="s">
        <v>42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43</v>
      </c>
      <c r="E50" s="44"/>
      <c r="F50" s="44"/>
      <c r="G50" s="43" t="s">
        <v>44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45</v>
      </c>
      <c r="E61" s="35"/>
      <c r="F61" s="107" t="s">
        <v>46</v>
      </c>
      <c r="G61" s="45" t="s">
        <v>45</v>
      </c>
      <c r="H61" s="35"/>
      <c r="I61" s="35"/>
      <c r="J61" s="108" t="s">
        <v>46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47</v>
      </c>
      <c r="E65" s="46"/>
      <c r="F65" s="46"/>
      <c r="G65" s="43" t="s">
        <v>48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45</v>
      </c>
      <c r="E76" s="35"/>
      <c r="F76" s="107" t="s">
        <v>46</v>
      </c>
      <c r="G76" s="45" t="s">
        <v>45</v>
      </c>
      <c r="H76" s="35"/>
      <c r="I76" s="35"/>
      <c r="J76" s="108" t="s">
        <v>46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41" t="str">
        <f>E7</f>
        <v>Modernizácia vybraných úsekov ciest II. triedy v okrese Zlaté Moravce</v>
      </c>
      <c r="F85" s="242"/>
      <c r="G85" s="242"/>
      <c r="H85" s="24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24.75" hidden="1" customHeight="1">
      <c r="A87" s="32"/>
      <c r="B87" s="33"/>
      <c r="C87" s="32"/>
      <c r="D87" s="32"/>
      <c r="E87" s="213" t="str">
        <f>E9</f>
        <v>02 - SO 02 Cesta II/511  - Okružná križovatka MsÚ Zlaté Moravce - Cesta I/65</v>
      </c>
      <c r="F87" s="240"/>
      <c r="G87" s="240"/>
      <c r="H87" s="24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18</v>
      </c>
      <c r="D89" s="32"/>
      <c r="E89" s="32"/>
      <c r="F89" s="25" t="str">
        <f>F12</f>
        <v/>
      </c>
      <c r="G89" s="32"/>
      <c r="H89" s="32"/>
      <c r="I89" s="27" t="s">
        <v>20</v>
      </c>
      <c r="J89" s="55">
        <f>IF(J12="","",J12)</f>
        <v>44351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21</v>
      </c>
      <c r="D91" s="32"/>
      <c r="E91" s="32"/>
      <c r="F91" s="25" t="str">
        <f>E15</f>
        <v>Nitriansky samosprávny kraj</v>
      </c>
      <c r="G91" s="32"/>
      <c r="H91" s="32"/>
      <c r="I91" s="27" t="s">
        <v>26</v>
      </c>
      <c r="J91" s="30" t="str">
        <f>E21</f>
        <v xml:space="preserve"> Z-PROJECT CONSULTING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24</v>
      </c>
      <c r="D92" s="32"/>
      <c r="E92" s="32"/>
      <c r="F92" s="25" t="str">
        <f>IF(E18="","",E18)</f>
        <v>Vyplň údaj</v>
      </c>
      <c r="G92" s="32"/>
      <c r="H92" s="32"/>
      <c r="I92" s="27" t="s">
        <v>28</v>
      </c>
      <c r="J92" s="30" t="str">
        <f>E24</f>
        <v xml:space="preserve"> Janka Matelová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09" t="s">
        <v>90</v>
      </c>
      <c r="D94" s="101"/>
      <c r="E94" s="101"/>
      <c r="F94" s="101"/>
      <c r="G94" s="101"/>
      <c r="H94" s="101"/>
      <c r="I94" s="101"/>
      <c r="J94" s="110" t="s">
        <v>91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11" t="s">
        <v>92</v>
      </c>
      <c r="D96" s="32"/>
      <c r="E96" s="32"/>
      <c r="F96" s="32"/>
      <c r="G96" s="32"/>
      <c r="H96" s="32"/>
      <c r="I96" s="32"/>
      <c r="J96" s="71">
        <f>J125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1:31" s="9" customFormat="1" ht="24.95" hidden="1" customHeight="1">
      <c r="B97" s="112"/>
      <c r="D97" s="113" t="s">
        <v>94</v>
      </c>
      <c r="E97" s="114"/>
      <c r="F97" s="114"/>
      <c r="G97" s="114"/>
      <c r="H97" s="114"/>
      <c r="I97" s="114"/>
      <c r="J97" s="115">
        <f>J126</f>
        <v>0</v>
      </c>
      <c r="L97" s="112"/>
    </row>
    <row r="98" spans="1:31" s="10" customFormat="1" ht="19.899999999999999" hidden="1" customHeight="1">
      <c r="B98" s="116"/>
      <c r="D98" s="117" t="s">
        <v>291</v>
      </c>
      <c r="E98" s="118"/>
      <c r="F98" s="118"/>
      <c r="G98" s="118"/>
      <c r="H98" s="118"/>
      <c r="I98" s="118"/>
      <c r="J98" s="119">
        <f>J127</f>
        <v>0</v>
      </c>
      <c r="L98" s="116"/>
    </row>
    <row r="99" spans="1:31" s="10" customFormat="1" ht="19.899999999999999" hidden="1" customHeight="1">
      <c r="B99" s="116"/>
      <c r="D99" s="117" t="s">
        <v>95</v>
      </c>
      <c r="E99" s="118"/>
      <c r="F99" s="118"/>
      <c r="G99" s="118"/>
      <c r="H99" s="118"/>
      <c r="I99" s="118"/>
      <c r="J99" s="119">
        <f>J158</f>
        <v>0</v>
      </c>
      <c r="L99" s="116"/>
    </row>
    <row r="100" spans="1:31" s="10" customFormat="1" ht="19.899999999999999" hidden="1" customHeight="1">
      <c r="B100" s="116"/>
      <c r="D100" s="117" t="s">
        <v>96</v>
      </c>
      <c r="E100" s="118"/>
      <c r="F100" s="118"/>
      <c r="G100" s="118"/>
      <c r="H100" s="118"/>
      <c r="I100" s="118"/>
      <c r="J100" s="119">
        <f>J169</f>
        <v>0</v>
      </c>
      <c r="L100" s="116"/>
    </row>
    <row r="101" spans="1:31" s="10" customFormat="1" ht="19.899999999999999" hidden="1" customHeight="1">
      <c r="B101" s="116"/>
      <c r="D101" s="117" t="s">
        <v>97</v>
      </c>
      <c r="E101" s="118"/>
      <c r="F101" s="118"/>
      <c r="G101" s="118"/>
      <c r="H101" s="118"/>
      <c r="I101" s="118"/>
      <c r="J101" s="119">
        <f>J174</f>
        <v>0</v>
      </c>
      <c r="L101" s="116"/>
    </row>
    <row r="102" spans="1:31" s="10" customFormat="1" ht="19.899999999999999" hidden="1" customHeight="1">
      <c r="B102" s="116"/>
      <c r="D102" s="117" t="s">
        <v>98</v>
      </c>
      <c r="E102" s="118"/>
      <c r="F102" s="118"/>
      <c r="G102" s="118"/>
      <c r="H102" s="118"/>
      <c r="I102" s="118"/>
      <c r="J102" s="119">
        <f>J182</f>
        <v>0</v>
      </c>
      <c r="L102" s="116"/>
    </row>
    <row r="103" spans="1:31" s="10" customFormat="1" ht="19.899999999999999" hidden="1" customHeight="1">
      <c r="B103" s="116"/>
      <c r="D103" s="117" t="s">
        <v>99</v>
      </c>
      <c r="E103" s="118"/>
      <c r="F103" s="118"/>
      <c r="G103" s="118"/>
      <c r="H103" s="118"/>
      <c r="I103" s="118"/>
      <c r="J103" s="119">
        <f>J189</f>
        <v>0</v>
      </c>
      <c r="L103" s="116"/>
    </row>
    <row r="104" spans="1:31" s="10" customFormat="1" ht="19.899999999999999" hidden="1" customHeight="1">
      <c r="B104" s="116"/>
      <c r="D104" s="117" t="s">
        <v>100</v>
      </c>
      <c r="E104" s="118"/>
      <c r="F104" s="118"/>
      <c r="G104" s="118"/>
      <c r="H104" s="118"/>
      <c r="I104" s="118"/>
      <c r="J104" s="119">
        <f>J195</f>
        <v>0</v>
      </c>
      <c r="L104" s="116"/>
    </row>
    <row r="105" spans="1:31" s="10" customFormat="1" ht="19.899999999999999" hidden="1" customHeight="1">
      <c r="B105" s="116"/>
      <c r="D105" s="117" t="s">
        <v>101</v>
      </c>
      <c r="E105" s="118"/>
      <c r="F105" s="118"/>
      <c r="G105" s="118"/>
      <c r="H105" s="118"/>
      <c r="I105" s="118"/>
      <c r="J105" s="119">
        <f>J253</f>
        <v>0</v>
      </c>
      <c r="L105" s="116"/>
    </row>
    <row r="106" spans="1:31" s="2" customFormat="1" ht="21.75" hidden="1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hidden="1" customHeight="1">
      <c r="A107" s="32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hidden="1"/>
    <row r="109" spans="1:31" hidden="1"/>
    <row r="110" spans="1:31" hidden="1"/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102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14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41" t="str">
        <f>E7</f>
        <v>Modernizácia vybraných úsekov ciest II. triedy v okrese Zlaté Moravce</v>
      </c>
      <c r="F115" s="242"/>
      <c r="G115" s="242"/>
      <c r="H115" s="24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87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24.75" customHeight="1">
      <c r="A117" s="32"/>
      <c r="B117" s="33"/>
      <c r="C117" s="32"/>
      <c r="D117" s="32"/>
      <c r="E117" s="213" t="str">
        <f>E9</f>
        <v>02 - SO 02 Cesta II/511  - Okružná križovatka MsÚ Zlaté Moravce - Cesta I/65</v>
      </c>
      <c r="F117" s="240"/>
      <c r="G117" s="240"/>
      <c r="H117" s="240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18</v>
      </c>
      <c r="D119" s="32"/>
      <c r="E119" s="32"/>
      <c r="F119" s="25" t="str">
        <f>F12</f>
        <v/>
      </c>
      <c r="G119" s="32"/>
      <c r="H119" s="32"/>
      <c r="I119" s="27" t="s">
        <v>20</v>
      </c>
      <c r="J119" s="55">
        <f>IF(J12="","",J12)</f>
        <v>44351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>
      <c r="A121" s="32"/>
      <c r="B121" s="33"/>
      <c r="C121" s="27" t="s">
        <v>21</v>
      </c>
      <c r="D121" s="32"/>
      <c r="E121" s="32"/>
      <c r="F121" s="25" t="str">
        <f>E15</f>
        <v>Nitriansky samosprávny kraj</v>
      </c>
      <c r="G121" s="32"/>
      <c r="H121" s="32"/>
      <c r="I121" s="27" t="s">
        <v>26</v>
      </c>
      <c r="J121" s="30" t="str">
        <f>E21</f>
        <v xml:space="preserve"> Z-PROJECT CONSULTING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5.2" customHeight="1">
      <c r="A122" s="32"/>
      <c r="B122" s="33"/>
      <c r="C122" s="27" t="s">
        <v>24</v>
      </c>
      <c r="D122" s="32"/>
      <c r="E122" s="32"/>
      <c r="F122" s="25" t="str">
        <f>IF(E18="","",E18)</f>
        <v>Vyplň údaj</v>
      </c>
      <c r="G122" s="32"/>
      <c r="H122" s="32"/>
      <c r="I122" s="27" t="s">
        <v>28</v>
      </c>
      <c r="J122" s="30" t="str">
        <f>E24</f>
        <v xml:space="preserve"> Janka Matelová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20"/>
      <c r="B124" s="121"/>
      <c r="C124" s="122" t="s">
        <v>103</v>
      </c>
      <c r="D124" s="123" t="s">
        <v>55</v>
      </c>
      <c r="E124" s="123" t="s">
        <v>51</v>
      </c>
      <c r="F124" s="123" t="s">
        <v>52</v>
      </c>
      <c r="G124" s="123" t="s">
        <v>104</v>
      </c>
      <c r="H124" s="123" t="s">
        <v>105</v>
      </c>
      <c r="I124" s="123" t="s">
        <v>106</v>
      </c>
      <c r="J124" s="124" t="s">
        <v>91</v>
      </c>
      <c r="K124" s="125" t="s">
        <v>107</v>
      </c>
      <c r="L124" s="126"/>
      <c r="M124" s="62" t="s">
        <v>1</v>
      </c>
      <c r="N124" s="63" t="s">
        <v>34</v>
      </c>
      <c r="O124" s="63" t="s">
        <v>108</v>
      </c>
      <c r="P124" s="63" t="s">
        <v>109</v>
      </c>
      <c r="Q124" s="63" t="s">
        <v>110</v>
      </c>
      <c r="R124" s="63" t="s">
        <v>111</v>
      </c>
      <c r="S124" s="63" t="s">
        <v>112</v>
      </c>
      <c r="T124" s="64" t="s">
        <v>113</v>
      </c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</row>
    <row r="125" spans="1:65" s="2" customFormat="1" ht="22.9" customHeight="1">
      <c r="A125" s="32"/>
      <c r="B125" s="33"/>
      <c r="C125" s="69" t="s">
        <v>92</v>
      </c>
      <c r="D125" s="32"/>
      <c r="E125" s="32"/>
      <c r="F125" s="32"/>
      <c r="G125" s="32"/>
      <c r="H125" s="32"/>
      <c r="I125" s="32"/>
      <c r="J125" s="127">
        <f>BK125</f>
        <v>0</v>
      </c>
      <c r="K125" s="32"/>
      <c r="L125" s="33"/>
      <c r="M125" s="65"/>
      <c r="N125" s="56"/>
      <c r="O125" s="66"/>
      <c r="P125" s="128">
        <f>P126</f>
        <v>0</v>
      </c>
      <c r="Q125" s="66"/>
      <c r="R125" s="128">
        <f>R126</f>
        <v>3139.3549199999998</v>
      </c>
      <c r="S125" s="66"/>
      <c r="T125" s="129">
        <f>T126</f>
        <v>3208.6079999999997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69</v>
      </c>
      <c r="AU125" s="17" t="s">
        <v>93</v>
      </c>
      <c r="BK125" s="130">
        <f>BK126</f>
        <v>0</v>
      </c>
    </row>
    <row r="126" spans="1:65" s="12" customFormat="1" ht="25.9" customHeight="1">
      <c r="B126" s="131"/>
      <c r="D126" s="132" t="s">
        <v>69</v>
      </c>
      <c r="E126" s="133" t="s">
        <v>114</v>
      </c>
      <c r="F126" s="133" t="s">
        <v>115</v>
      </c>
      <c r="I126" s="134"/>
      <c r="J126" s="135">
        <f>BK126</f>
        <v>0</v>
      </c>
      <c r="L126" s="131"/>
      <c r="M126" s="136"/>
      <c r="N126" s="137"/>
      <c r="O126" s="137"/>
      <c r="P126" s="138">
        <f>P127+P158+P169+P174+P182+P189+P195+P253</f>
        <v>0</v>
      </c>
      <c r="Q126" s="137"/>
      <c r="R126" s="138">
        <f>R127+R158+R169+R174+R182+R189+R195+R253</f>
        <v>3139.3549199999998</v>
      </c>
      <c r="S126" s="137"/>
      <c r="T126" s="139">
        <f>T127+T158+T169+T174+T182+T189+T195+T253</f>
        <v>3208.6079999999997</v>
      </c>
      <c r="AR126" s="132" t="s">
        <v>78</v>
      </c>
      <c r="AT126" s="140" t="s">
        <v>69</v>
      </c>
      <c r="AU126" s="140" t="s">
        <v>70</v>
      </c>
      <c r="AY126" s="132" t="s">
        <v>116</v>
      </c>
      <c r="BK126" s="141">
        <f>BK127+BK158+BK169+BK174+BK182+BK189+BK195+BK253</f>
        <v>0</v>
      </c>
    </row>
    <row r="127" spans="1:65" s="12" customFormat="1" ht="22.9" customHeight="1">
      <c r="B127" s="131"/>
      <c r="D127" s="132" t="s">
        <v>69</v>
      </c>
      <c r="E127" s="142" t="s">
        <v>78</v>
      </c>
      <c r="F127" s="142" t="s">
        <v>292</v>
      </c>
      <c r="I127" s="134"/>
      <c r="J127" s="143">
        <f>BK127</f>
        <v>0</v>
      </c>
      <c r="L127" s="131"/>
      <c r="M127" s="136"/>
      <c r="N127" s="137"/>
      <c r="O127" s="137"/>
      <c r="P127" s="138">
        <f>SUM(P128:P157)</f>
        <v>0</v>
      </c>
      <c r="Q127" s="137"/>
      <c r="R127" s="138">
        <f>SUM(R128:R157)</f>
        <v>154.36619999999999</v>
      </c>
      <c r="S127" s="137"/>
      <c r="T127" s="139">
        <f>SUM(T128:T157)</f>
        <v>0</v>
      </c>
      <c r="AR127" s="132" t="s">
        <v>78</v>
      </c>
      <c r="AT127" s="140" t="s">
        <v>69</v>
      </c>
      <c r="AU127" s="140" t="s">
        <v>78</v>
      </c>
      <c r="AY127" s="132" t="s">
        <v>116</v>
      </c>
      <c r="BK127" s="141">
        <f>SUM(BK128:BK157)</f>
        <v>0</v>
      </c>
    </row>
    <row r="128" spans="1:65" s="2" customFormat="1" ht="14.45" customHeight="1">
      <c r="A128" s="32"/>
      <c r="B128" s="144"/>
      <c r="C128" s="145" t="s">
        <v>78</v>
      </c>
      <c r="D128" s="145" t="s">
        <v>119</v>
      </c>
      <c r="E128" s="146" t="s">
        <v>293</v>
      </c>
      <c r="F128" s="147" t="s">
        <v>294</v>
      </c>
      <c r="G128" s="148" t="s">
        <v>167</v>
      </c>
      <c r="H128" s="149">
        <v>90</v>
      </c>
      <c r="I128" s="150"/>
      <c r="J128" s="151">
        <f>ROUND(I128*H128,2)</f>
        <v>0</v>
      </c>
      <c r="K128" s="152"/>
      <c r="L128" s="33"/>
      <c r="M128" s="153" t="s">
        <v>1</v>
      </c>
      <c r="N128" s="154" t="s">
        <v>36</v>
      </c>
      <c r="O128" s="58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7" t="s">
        <v>123</v>
      </c>
      <c r="AT128" s="157" t="s">
        <v>119</v>
      </c>
      <c r="AU128" s="157" t="s">
        <v>124</v>
      </c>
      <c r="AY128" s="17" t="s">
        <v>116</v>
      </c>
      <c r="BE128" s="158">
        <f>IF(N128="základná",J128,0)</f>
        <v>0</v>
      </c>
      <c r="BF128" s="158">
        <f>IF(N128="znížená",J128,0)</f>
        <v>0</v>
      </c>
      <c r="BG128" s="158">
        <f>IF(N128="zákl. prenesená",J128,0)</f>
        <v>0</v>
      </c>
      <c r="BH128" s="158">
        <f>IF(N128="zníž. prenesená",J128,0)</f>
        <v>0</v>
      </c>
      <c r="BI128" s="158">
        <f>IF(N128="nulová",J128,0)</f>
        <v>0</v>
      </c>
      <c r="BJ128" s="17" t="s">
        <v>124</v>
      </c>
      <c r="BK128" s="158">
        <f>ROUND(I128*H128,2)</f>
        <v>0</v>
      </c>
      <c r="BL128" s="17" t="s">
        <v>123</v>
      </c>
      <c r="BM128" s="157" t="s">
        <v>295</v>
      </c>
    </row>
    <row r="129" spans="1:65" s="13" customFormat="1">
      <c r="B129" s="159"/>
      <c r="D129" s="160" t="s">
        <v>126</v>
      </c>
      <c r="E129" s="161" t="s">
        <v>1</v>
      </c>
      <c r="F129" s="162" t="s">
        <v>296</v>
      </c>
      <c r="H129" s="163">
        <v>90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126</v>
      </c>
      <c r="AU129" s="161" t="s">
        <v>124</v>
      </c>
      <c r="AV129" s="13" t="s">
        <v>124</v>
      </c>
      <c r="AW129" s="13" t="s">
        <v>27</v>
      </c>
      <c r="AX129" s="13" t="s">
        <v>78</v>
      </c>
      <c r="AY129" s="161" t="s">
        <v>116</v>
      </c>
    </row>
    <row r="130" spans="1:65" s="2" customFormat="1" ht="24.2" customHeight="1">
      <c r="A130" s="32"/>
      <c r="B130" s="144"/>
      <c r="C130" s="145" t="s">
        <v>124</v>
      </c>
      <c r="D130" s="145" t="s">
        <v>119</v>
      </c>
      <c r="E130" s="146" t="s">
        <v>297</v>
      </c>
      <c r="F130" s="147" t="s">
        <v>298</v>
      </c>
      <c r="G130" s="148" t="s">
        <v>167</v>
      </c>
      <c r="H130" s="149">
        <v>8</v>
      </c>
      <c r="I130" s="150"/>
      <c r="J130" s="151">
        <f>ROUND(I130*H130,2)</f>
        <v>0</v>
      </c>
      <c r="K130" s="152"/>
      <c r="L130" s="33"/>
      <c r="M130" s="153" t="s">
        <v>1</v>
      </c>
      <c r="N130" s="154" t="s">
        <v>36</v>
      </c>
      <c r="O130" s="58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7" t="s">
        <v>123</v>
      </c>
      <c r="AT130" s="157" t="s">
        <v>119</v>
      </c>
      <c r="AU130" s="157" t="s">
        <v>124</v>
      </c>
      <c r="AY130" s="17" t="s">
        <v>116</v>
      </c>
      <c r="BE130" s="158">
        <f>IF(N130="základná",J130,0)</f>
        <v>0</v>
      </c>
      <c r="BF130" s="158">
        <f>IF(N130="znížená",J130,0)</f>
        <v>0</v>
      </c>
      <c r="BG130" s="158">
        <f>IF(N130="zákl. prenesená",J130,0)</f>
        <v>0</v>
      </c>
      <c r="BH130" s="158">
        <f>IF(N130="zníž. prenesená",J130,0)</f>
        <v>0</v>
      </c>
      <c r="BI130" s="158">
        <f>IF(N130="nulová",J130,0)</f>
        <v>0</v>
      </c>
      <c r="BJ130" s="17" t="s">
        <v>124</v>
      </c>
      <c r="BK130" s="158">
        <f>ROUND(I130*H130,2)</f>
        <v>0</v>
      </c>
      <c r="BL130" s="17" t="s">
        <v>123</v>
      </c>
      <c r="BM130" s="157" t="s">
        <v>299</v>
      </c>
    </row>
    <row r="131" spans="1:65" s="13" customFormat="1">
      <c r="B131" s="159"/>
      <c r="D131" s="160" t="s">
        <v>126</v>
      </c>
      <c r="E131" s="161" t="s">
        <v>1</v>
      </c>
      <c r="F131" s="162" t="s">
        <v>300</v>
      </c>
      <c r="H131" s="163">
        <v>8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126</v>
      </c>
      <c r="AU131" s="161" t="s">
        <v>124</v>
      </c>
      <c r="AV131" s="13" t="s">
        <v>124</v>
      </c>
      <c r="AW131" s="13" t="s">
        <v>27</v>
      </c>
      <c r="AX131" s="13" t="s">
        <v>78</v>
      </c>
      <c r="AY131" s="161" t="s">
        <v>116</v>
      </c>
    </row>
    <row r="132" spans="1:65" s="2" customFormat="1" ht="24.2" customHeight="1">
      <c r="A132" s="32"/>
      <c r="B132" s="144"/>
      <c r="C132" s="145" t="s">
        <v>131</v>
      </c>
      <c r="D132" s="145" t="s">
        <v>119</v>
      </c>
      <c r="E132" s="146" t="s">
        <v>301</v>
      </c>
      <c r="F132" s="147" t="s">
        <v>302</v>
      </c>
      <c r="G132" s="148" t="s">
        <v>122</v>
      </c>
      <c r="H132" s="149">
        <v>60</v>
      </c>
      <c r="I132" s="150"/>
      <c r="J132" s="151">
        <f>ROUND(I132*H132,2)</f>
        <v>0</v>
      </c>
      <c r="K132" s="152"/>
      <c r="L132" s="33"/>
      <c r="M132" s="153" t="s">
        <v>1</v>
      </c>
      <c r="N132" s="154" t="s">
        <v>36</v>
      </c>
      <c r="O132" s="58"/>
      <c r="P132" s="155">
        <f>O132*H132</f>
        <v>0</v>
      </c>
      <c r="Q132" s="155">
        <v>9.7000000000000005E-4</v>
      </c>
      <c r="R132" s="155">
        <f>Q132*H132</f>
        <v>5.8200000000000002E-2</v>
      </c>
      <c r="S132" s="155">
        <v>0</v>
      </c>
      <c r="T132" s="156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7" t="s">
        <v>123</v>
      </c>
      <c r="AT132" s="157" t="s">
        <v>119</v>
      </c>
      <c r="AU132" s="157" t="s">
        <v>124</v>
      </c>
      <c r="AY132" s="17" t="s">
        <v>116</v>
      </c>
      <c r="BE132" s="158">
        <f>IF(N132="základná",J132,0)</f>
        <v>0</v>
      </c>
      <c r="BF132" s="158">
        <f>IF(N132="znížená",J132,0)</f>
        <v>0</v>
      </c>
      <c r="BG132" s="158">
        <f>IF(N132="zákl. prenesená",J132,0)</f>
        <v>0</v>
      </c>
      <c r="BH132" s="158">
        <f>IF(N132="zníž. prenesená",J132,0)</f>
        <v>0</v>
      </c>
      <c r="BI132" s="158">
        <f>IF(N132="nulová",J132,0)</f>
        <v>0</v>
      </c>
      <c r="BJ132" s="17" t="s">
        <v>124</v>
      </c>
      <c r="BK132" s="158">
        <f>ROUND(I132*H132,2)</f>
        <v>0</v>
      </c>
      <c r="BL132" s="17" t="s">
        <v>123</v>
      </c>
      <c r="BM132" s="157" t="s">
        <v>303</v>
      </c>
    </row>
    <row r="133" spans="1:65" s="13" customFormat="1">
      <c r="B133" s="159"/>
      <c r="D133" s="160" t="s">
        <v>126</v>
      </c>
      <c r="E133" s="161" t="s">
        <v>1</v>
      </c>
      <c r="F133" s="162" t="s">
        <v>304</v>
      </c>
      <c r="H133" s="163">
        <v>60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126</v>
      </c>
      <c r="AU133" s="161" t="s">
        <v>124</v>
      </c>
      <c r="AV133" s="13" t="s">
        <v>124</v>
      </c>
      <c r="AW133" s="13" t="s">
        <v>27</v>
      </c>
      <c r="AX133" s="13" t="s">
        <v>78</v>
      </c>
      <c r="AY133" s="161" t="s">
        <v>116</v>
      </c>
    </row>
    <row r="134" spans="1:65" s="2" customFormat="1" ht="24.2" customHeight="1">
      <c r="A134" s="32"/>
      <c r="B134" s="144"/>
      <c r="C134" s="145" t="s">
        <v>123</v>
      </c>
      <c r="D134" s="145" t="s">
        <v>119</v>
      </c>
      <c r="E134" s="146" t="s">
        <v>305</v>
      </c>
      <c r="F134" s="147" t="s">
        <v>306</v>
      </c>
      <c r="G134" s="148" t="s">
        <v>122</v>
      </c>
      <c r="H134" s="149">
        <v>60</v>
      </c>
      <c r="I134" s="150"/>
      <c r="J134" s="151">
        <f>ROUND(I134*H134,2)</f>
        <v>0</v>
      </c>
      <c r="K134" s="152"/>
      <c r="L134" s="33"/>
      <c r="M134" s="153" t="s">
        <v>1</v>
      </c>
      <c r="N134" s="154" t="s">
        <v>36</v>
      </c>
      <c r="O134" s="58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7" t="s">
        <v>123</v>
      </c>
      <c r="AT134" s="157" t="s">
        <v>119</v>
      </c>
      <c r="AU134" s="157" t="s">
        <v>124</v>
      </c>
      <c r="AY134" s="17" t="s">
        <v>116</v>
      </c>
      <c r="BE134" s="158">
        <f>IF(N134="základná",J134,0)</f>
        <v>0</v>
      </c>
      <c r="BF134" s="158">
        <f>IF(N134="znížená",J134,0)</f>
        <v>0</v>
      </c>
      <c r="BG134" s="158">
        <f>IF(N134="zákl. prenesená",J134,0)</f>
        <v>0</v>
      </c>
      <c r="BH134" s="158">
        <f>IF(N134="zníž. prenesená",J134,0)</f>
        <v>0</v>
      </c>
      <c r="BI134" s="158">
        <f>IF(N134="nulová",J134,0)</f>
        <v>0</v>
      </c>
      <c r="BJ134" s="17" t="s">
        <v>124</v>
      </c>
      <c r="BK134" s="158">
        <f>ROUND(I134*H134,2)</f>
        <v>0</v>
      </c>
      <c r="BL134" s="17" t="s">
        <v>123</v>
      </c>
      <c r="BM134" s="157" t="s">
        <v>307</v>
      </c>
    </row>
    <row r="135" spans="1:65" s="2" customFormat="1" ht="24.2" customHeight="1">
      <c r="A135" s="32"/>
      <c r="B135" s="144"/>
      <c r="C135" s="145" t="s">
        <v>139</v>
      </c>
      <c r="D135" s="145" t="s">
        <v>119</v>
      </c>
      <c r="E135" s="146" t="s">
        <v>308</v>
      </c>
      <c r="F135" s="147" t="s">
        <v>309</v>
      </c>
      <c r="G135" s="148" t="s">
        <v>167</v>
      </c>
      <c r="H135" s="149">
        <v>98</v>
      </c>
      <c r="I135" s="150"/>
      <c r="J135" s="151">
        <f>ROUND(I135*H135,2)</f>
        <v>0</v>
      </c>
      <c r="K135" s="152"/>
      <c r="L135" s="33"/>
      <c r="M135" s="153" t="s">
        <v>1</v>
      </c>
      <c r="N135" s="154" t="s">
        <v>36</v>
      </c>
      <c r="O135" s="58"/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7" t="s">
        <v>123</v>
      </c>
      <c r="AT135" s="157" t="s">
        <v>119</v>
      </c>
      <c r="AU135" s="157" t="s">
        <v>124</v>
      </c>
      <c r="AY135" s="17" t="s">
        <v>116</v>
      </c>
      <c r="BE135" s="158">
        <f>IF(N135="základná",J135,0)</f>
        <v>0</v>
      </c>
      <c r="BF135" s="158">
        <f>IF(N135="znížená",J135,0)</f>
        <v>0</v>
      </c>
      <c r="BG135" s="158">
        <f>IF(N135="zákl. prenesená",J135,0)</f>
        <v>0</v>
      </c>
      <c r="BH135" s="158">
        <f>IF(N135="zníž. prenesená",J135,0)</f>
        <v>0</v>
      </c>
      <c r="BI135" s="158">
        <f>IF(N135="nulová",J135,0)</f>
        <v>0</v>
      </c>
      <c r="BJ135" s="17" t="s">
        <v>124</v>
      </c>
      <c r="BK135" s="158">
        <f>ROUND(I135*H135,2)</f>
        <v>0</v>
      </c>
      <c r="BL135" s="17" t="s">
        <v>123</v>
      </c>
      <c r="BM135" s="157" t="s">
        <v>310</v>
      </c>
    </row>
    <row r="136" spans="1:65" s="13" customFormat="1">
      <c r="B136" s="159"/>
      <c r="D136" s="160" t="s">
        <v>126</v>
      </c>
      <c r="E136" s="161" t="s">
        <v>1</v>
      </c>
      <c r="F136" s="162" t="s">
        <v>296</v>
      </c>
      <c r="H136" s="163">
        <v>90</v>
      </c>
      <c r="I136" s="164"/>
      <c r="L136" s="159"/>
      <c r="M136" s="165"/>
      <c r="N136" s="166"/>
      <c r="O136" s="166"/>
      <c r="P136" s="166"/>
      <c r="Q136" s="166"/>
      <c r="R136" s="166"/>
      <c r="S136" s="166"/>
      <c r="T136" s="167"/>
      <c r="AT136" s="161" t="s">
        <v>126</v>
      </c>
      <c r="AU136" s="161" t="s">
        <v>124</v>
      </c>
      <c r="AV136" s="13" t="s">
        <v>124</v>
      </c>
      <c r="AW136" s="13" t="s">
        <v>27</v>
      </c>
      <c r="AX136" s="13" t="s">
        <v>70</v>
      </c>
      <c r="AY136" s="161" t="s">
        <v>116</v>
      </c>
    </row>
    <row r="137" spans="1:65" s="13" customFormat="1">
      <c r="B137" s="159"/>
      <c r="D137" s="160" t="s">
        <v>126</v>
      </c>
      <c r="E137" s="161" t="s">
        <v>1</v>
      </c>
      <c r="F137" s="162" t="s">
        <v>300</v>
      </c>
      <c r="H137" s="163">
        <v>8</v>
      </c>
      <c r="I137" s="164"/>
      <c r="L137" s="159"/>
      <c r="M137" s="165"/>
      <c r="N137" s="166"/>
      <c r="O137" s="166"/>
      <c r="P137" s="166"/>
      <c r="Q137" s="166"/>
      <c r="R137" s="166"/>
      <c r="S137" s="166"/>
      <c r="T137" s="167"/>
      <c r="AT137" s="161" t="s">
        <v>126</v>
      </c>
      <c r="AU137" s="161" t="s">
        <v>124</v>
      </c>
      <c r="AV137" s="13" t="s">
        <v>124</v>
      </c>
      <c r="AW137" s="13" t="s">
        <v>27</v>
      </c>
      <c r="AX137" s="13" t="s">
        <v>70</v>
      </c>
      <c r="AY137" s="161" t="s">
        <v>116</v>
      </c>
    </row>
    <row r="138" spans="1:65" s="15" customFormat="1">
      <c r="B138" s="186"/>
      <c r="D138" s="160" t="s">
        <v>126</v>
      </c>
      <c r="E138" s="187" t="s">
        <v>1</v>
      </c>
      <c r="F138" s="188" t="s">
        <v>210</v>
      </c>
      <c r="H138" s="189">
        <v>98</v>
      </c>
      <c r="I138" s="190"/>
      <c r="L138" s="186"/>
      <c r="M138" s="191"/>
      <c r="N138" s="192"/>
      <c r="O138" s="192"/>
      <c r="P138" s="192"/>
      <c r="Q138" s="192"/>
      <c r="R138" s="192"/>
      <c r="S138" s="192"/>
      <c r="T138" s="193"/>
      <c r="AT138" s="187" t="s">
        <v>126</v>
      </c>
      <c r="AU138" s="187" t="s">
        <v>124</v>
      </c>
      <c r="AV138" s="15" t="s">
        <v>123</v>
      </c>
      <c r="AW138" s="15" t="s">
        <v>27</v>
      </c>
      <c r="AX138" s="15" t="s">
        <v>78</v>
      </c>
      <c r="AY138" s="187" t="s">
        <v>116</v>
      </c>
    </row>
    <row r="139" spans="1:65" s="2" customFormat="1" ht="37.9" customHeight="1">
      <c r="A139" s="32"/>
      <c r="B139" s="144"/>
      <c r="C139" s="145" t="s">
        <v>144</v>
      </c>
      <c r="D139" s="145" t="s">
        <v>119</v>
      </c>
      <c r="E139" s="146" t="s">
        <v>311</v>
      </c>
      <c r="F139" s="147" t="s">
        <v>312</v>
      </c>
      <c r="G139" s="148" t="s">
        <v>167</v>
      </c>
      <c r="H139" s="149">
        <v>2842</v>
      </c>
      <c r="I139" s="150"/>
      <c r="J139" s="151">
        <f>ROUND(I139*H139,2)</f>
        <v>0</v>
      </c>
      <c r="K139" s="152"/>
      <c r="L139" s="33"/>
      <c r="M139" s="153" t="s">
        <v>1</v>
      </c>
      <c r="N139" s="154" t="s">
        <v>36</v>
      </c>
      <c r="O139" s="58"/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7" t="s">
        <v>123</v>
      </c>
      <c r="AT139" s="157" t="s">
        <v>119</v>
      </c>
      <c r="AU139" s="157" t="s">
        <v>124</v>
      </c>
      <c r="AY139" s="17" t="s">
        <v>116</v>
      </c>
      <c r="BE139" s="158">
        <f>IF(N139="základná",J139,0)</f>
        <v>0</v>
      </c>
      <c r="BF139" s="158">
        <f>IF(N139="znížená",J139,0)</f>
        <v>0</v>
      </c>
      <c r="BG139" s="158">
        <f>IF(N139="zákl. prenesená",J139,0)</f>
        <v>0</v>
      </c>
      <c r="BH139" s="158">
        <f>IF(N139="zníž. prenesená",J139,0)</f>
        <v>0</v>
      </c>
      <c r="BI139" s="158">
        <f>IF(N139="nulová",J139,0)</f>
        <v>0</v>
      </c>
      <c r="BJ139" s="17" t="s">
        <v>124</v>
      </c>
      <c r="BK139" s="158">
        <f>ROUND(I139*H139,2)</f>
        <v>0</v>
      </c>
      <c r="BL139" s="17" t="s">
        <v>123</v>
      </c>
      <c r="BM139" s="157" t="s">
        <v>313</v>
      </c>
    </row>
    <row r="140" spans="1:65" s="13" customFormat="1">
      <c r="B140" s="159"/>
      <c r="D140" s="160" t="s">
        <v>126</v>
      </c>
      <c r="F140" s="162" t="s">
        <v>314</v>
      </c>
      <c r="H140" s="163">
        <v>2842</v>
      </c>
      <c r="I140" s="164"/>
      <c r="L140" s="159"/>
      <c r="M140" s="165"/>
      <c r="N140" s="166"/>
      <c r="O140" s="166"/>
      <c r="P140" s="166"/>
      <c r="Q140" s="166"/>
      <c r="R140" s="166"/>
      <c r="S140" s="166"/>
      <c r="T140" s="167"/>
      <c r="AT140" s="161" t="s">
        <v>126</v>
      </c>
      <c r="AU140" s="161" t="s">
        <v>124</v>
      </c>
      <c r="AV140" s="13" t="s">
        <v>124</v>
      </c>
      <c r="AW140" s="13" t="s">
        <v>3</v>
      </c>
      <c r="AX140" s="13" t="s">
        <v>78</v>
      </c>
      <c r="AY140" s="161" t="s">
        <v>116</v>
      </c>
    </row>
    <row r="141" spans="1:65" s="2" customFormat="1" ht="14.45" customHeight="1">
      <c r="A141" s="32"/>
      <c r="B141" s="144"/>
      <c r="C141" s="145" t="s">
        <v>148</v>
      </c>
      <c r="D141" s="145" t="s">
        <v>119</v>
      </c>
      <c r="E141" s="146" t="s">
        <v>315</v>
      </c>
      <c r="F141" s="147" t="s">
        <v>316</v>
      </c>
      <c r="G141" s="148" t="s">
        <v>167</v>
      </c>
      <c r="H141" s="149">
        <v>98</v>
      </c>
      <c r="I141" s="150"/>
      <c r="J141" s="151">
        <f>ROUND(I141*H141,2)</f>
        <v>0</v>
      </c>
      <c r="K141" s="152"/>
      <c r="L141" s="33"/>
      <c r="M141" s="153" t="s">
        <v>1</v>
      </c>
      <c r="N141" s="154" t="s">
        <v>36</v>
      </c>
      <c r="O141" s="58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123</v>
      </c>
      <c r="AT141" s="157" t="s">
        <v>119</v>
      </c>
      <c r="AU141" s="157" t="s">
        <v>124</v>
      </c>
      <c r="AY141" s="17" t="s">
        <v>116</v>
      </c>
      <c r="BE141" s="158">
        <f>IF(N141="základná",J141,0)</f>
        <v>0</v>
      </c>
      <c r="BF141" s="158">
        <f>IF(N141="znížená",J141,0)</f>
        <v>0</v>
      </c>
      <c r="BG141" s="158">
        <f>IF(N141="zákl. prenesená",J141,0)</f>
        <v>0</v>
      </c>
      <c r="BH141" s="158">
        <f>IF(N141="zníž. prenesená",J141,0)</f>
        <v>0</v>
      </c>
      <c r="BI141" s="158">
        <f>IF(N141="nulová",J141,0)</f>
        <v>0</v>
      </c>
      <c r="BJ141" s="17" t="s">
        <v>124</v>
      </c>
      <c r="BK141" s="158">
        <f>ROUND(I141*H141,2)</f>
        <v>0</v>
      </c>
      <c r="BL141" s="17" t="s">
        <v>123</v>
      </c>
      <c r="BM141" s="157" t="s">
        <v>317</v>
      </c>
    </row>
    <row r="142" spans="1:65" s="2" customFormat="1" ht="24.2" customHeight="1">
      <c r="A142" s="32"/>
      <c r="B142" s="144"/>
      <c r="C142" s="145" t="s">
        <v>152</v>
      </c>
      <c r="D142" s="145" t="s">
        <v>119</v>
      </c>
      <c r="E142" s="146" t="s">
        <v>281</v>
      </c>
      <c r="F142" s="147" t="s">
        <v>282</v>
      </c>
      <c r="G142" s="148" t="s">
        <v>258</v>
      </c>
      <c r="H142" s="149">
        <v>432.1</v>
      </c>
      <c r="I142" s="150"/>
      <c r="J142" s="151">
        <f>ROUND(I142*H142,2)</f>
        <v>0</v>
      </c>
      <c r="K142" s="152"/>
      <c r="L142" s="33"/>
      <c r="M142" s="153" t="s">
        <v>1</v>
      </c>
      <c r="N142" s="154" t="s">
        <v>36</v>
      </c>
      <c r="O142" s="58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7" t="s">
        <v>123</v>
      </c>
      <c r="AT142" s="157" t="s">
        <v>119</v>
      </c>
      <c r="AU142" s="157" t="s">
        <v>124</v>
      </c>
      <c r="AY142" s="17" t="s">
        <v>116</v>
      </c>
      <c r="BE142" s="158">
        <f>IF(N142="základná",J142,0)</f>
        <v>0</v>
      </c>
      <c r="BF142" s="158">
        <f>IF(N142="znížená",J142,0)</f>
        <v>0</v>
      </c>
      <c r="BG142" s="158">
        <f>IF(N142="zákl. prenesená",J142,0)</f>
        <v>0</v>
      </c>
      <c r="BH142" s="158">
        <f>IF(N142="zníž. prenesená",J142,0)</f>
        <v>0</v>
      </c>
      <c r="BI142" s="158">
        <f>IF(N142="nulová",J142,0)</f>
        <v>0</v>
      </c>
      <c r="BJ142" s="17" t="s">
        <v>124</v>
      </c>
      <c r="BK142" s="158">
        <f>ROUND(I142*H142,2)</f>
        <v>0</v>
      </c>
      <c r="BL142" s="17" t="s">
        <v>123</v>
      </c>
      <c r="BM142" s="157" t="s">
        <v>318</v>
      </c>
    </row>
    <row r="143" spans="1:65" s="13" customFormat="1">
      <c r="B143" s="159"/>
      <c r="D143" s="160" t="s">
        <v>126</v>
      </c>
      <c r="E143" s="161" t="s">
        <v>1</v>
      </c>
      <c r="F143" s="162" t="s">
        <v>319</v>
      </c>
      <c r="H143" s="163">
        <v>276.25</v>
      </c>
      <c r="I143" s="164"/>
      <c r="L143" s="159"/>
      <c r="M143" s="165"/>
      <c r="N143" s="166"/>
      <c r="O143" s="166"/>
      <c r="P143" s="166"/>
      <c r="Q143" s="166"/>
      <c r="R143" s="166"/>
      <c r="S143" s="166"/>
      <c r="T143" s="167"/>
      <c r="AT143" s="161" t="s">
        <v>126</v>
      </c>
      <c r="AU143" s="161" t="s">
        <v>124</v>
      </c>
      <c r="AV143" s="13" t="s">
        <v>124</v>
      </c>
      <c r="AW143" s="13" t="s">
        <v>27</v>
      </c>
      <c r="AX143" s="13" t="s">
        <v>70</v>
      </c>
      <c r="AY143" s="161" t="s">
        <v>116</v>
      </c>
    </row>
    <row r="144" spans="1:65" s="13" customFormat="1">
      <c r="B144" s="159"/>
      <c r="D144" s="160" t="s">
        <v>126</v>
      </c>
      <c r="E144" s="161" t="s">
        <v>1</v>
      </c>
      <c r="F144" s="162" t="s">
        <v>320</v>
      </c>
      <c r="H144" s="163">
        <v>16.25</v>
      </c>
      <c r="I144" s="164"/>
      <c r="L144" s="159"/>
      <c r="M144" s="165"/>
      <c r="N144" s="166"/>
      <c r="O144" s="166"/>
      <c r="P144" s="166"/>
      <c r="Q144" s="166"/>
      <c r="R144" s="166"/>
      <c r="S144" s="166"/>
      <c r="T144" s="167"/>
      <c r="AT144" s="161" t="s">
        <v>126</v>
      </c>
      <c r="AU144" s="161" t="s">
        <v>124</v>
      </c>
      <c r="AV144" s="13" t="s">
        <v>124</v>
      </c>
      <c r="AW144" s="13" t="s">
        <v>27</v>
      </c>
      <c r="AX144" s="13" t="s">
        <v>70</v>
      </c>
      <c r="AY144" s="161" t="s">
        <v>116</v>
      </c>
    </row>
    <row r="145" spans="1:65" s="13" customFormat="1">
      <c r="B145" s="159"/>
      <c r="D145" s="160" t="s">
        <v>126</v>
      </c>
      <c r="E145" s="161" t="s">
        <v>1</v>
      </c>
      <c r="F145" s="162" t="s">
        <v>321</v>
      </c>
      <c r="H145" s="163">
        <v>2.4</v>
      </c>
      <c r="I145" s="164"/>
      <c r="L145" s="159"/>
      <c r="M145" s="165"/>
      <c r="N145" s="166"/>
      <c r="O145" s="166"/>
      <c r="P145" s="166"/>
      <c r="Q145" s="166"/>
      <c r="R145" s="166"/>
      <c r="S145" s="166"/>
      <c r="T145" s="167"/>
      <c r="AT145" s="161" t="s">
        <v>126</v>
      </c>
      <c r="AU145" s="161" t="s">
        <v>124</v>
      </c>
      <c r="AV145" s="13" t="s">
        <v>124</v>
      </c>
      <c r="AW145" s="13" t="s">
        <v>27</v>
      </c>
      <c r="AX145" s="13" t="s">
        <v>70</v>
      </c>
      <c r="AY145" s="161" t="s">
        <v>116</v>
      </c>
    </row>
    <row r="146" spans="1:65" s="13" customFormat="1">
      <c r="B146" s="159"/>
      <c r="D146" s="160" t="s">
        <v>126</v>
      </c>
      <c r="E146" s="161" t="s">
        <v>1</v>
      </c>
      <c r="F146" s="162" t="s">
        <v>322</v>
      </c>
      <c r="H146" s="163">
        <v>137.19999999999999</v>
      </c>
      <c r="I146" s="164"/>
      <c r="L146" s="159"/>
      <c r="M146" s="165"/>
      <c r="N146" s="166"/>
      <c r="O146" s="166"/>
      <c r="P146" s="166"/>
      <c r="Q146" s="166"/>
      <c r="R146" s="166"/>
      <c r="S146" s="166"/>
      <c r="T146" s="167"/>
      <c r="AT146" s="161" t="s">
        <v>126</v>
      </c>
      <c r="AU146" s="161" t="s">
        <v>124</v>
      </c>
      <c r="AV146" s="13" t="s">
        <v>124</v>
      </c>
      <c r="AW146" s="13" t="s">
        <v>27</v>
      </c>
      <c r="AX146" s="13" t="s">
        <v>70</v>
      </c>
      <c r="AY146" s="161" t="s">
        <v>116</v>
      </c>
    </row>
    <row r="147" spans="1:65" s="15" customFormat="1">
      <c r="B147" s="186"/>
      <c r="D147" s="160" t="s">
        <v>126</v>
      </c>
      <c r="E147" s="187" t="s">
        <v>1</v>
      </c>
      <c r="F147" s="188" t="s">
        <v>210</v>
      </c>
      <c r="H147" s="189">
        <v>432.09999999999997</v>
      </c>
      <c r="I147" s="190"/>
      <c r="L147" s="186"/>
      <c r="M147" s="191"/>
      <c r="N147" s="192"/>
      <c r="O147" s="192"/>
      <c r="P147" s="192"/>
      <c r="Q147" s="192"/>
      <c r="R147" s="192"/>
      <c r="S147" s="192"/>
      <c r="T147" s="193"/>
      <c r="AT147" s="187" t="s">
        <v>126</v>
      </c>
      <c r="AU147" s="187" t="s">
        <v>124</v>
      </c>
      <c r="AV147" s="15" t="s">
        <v>123</v>
      </c>
      <c r="AW147" s="15" t="s">
        <v>27</v>
      </c>
      <c r="AX147" s="15" t="s">
        <v>78</v>
      </c>
      <c r="AY147" s="187" t="s">
        <v>116</v>
      </c>
    </row>
    <row r="148" spans="1:65" s="2" customFormat="1" ht="24.2" customHeight="1">
      <c r="A148" s="32"/>
      <c r="B148" s="144"/>
      <c r="C148" s="145" t="s">
        <v>158</v>
      </c>
      <c r="D148" s="145" t="s">
        <v>119</v>
      </c>
      <c r="E148" s="146" t="s">
        <v>323</v>
      </c>
      <c r="F148" s="147" t="s">
        <v>324</v>
      </c>
      <c r="G148" s="148" t="s">
        <v>167</v>
      </c>
      <c r="H148" s="149">
        <v>92.4</v>
      </c>
      <c r="I148" s="150"/>
      <c r="J148" s="151">
        <f>ROUND(I148*H148,2)</f>
        <v>0</v>
      </c>
      <c r="K148" s="152"/>
      <c r="L148" s="33"/>
      <c r="M148" s="153" t="s">
        <v>1</v>
      </c>
      <c r="N148" s="154" t="s">
        <v>36</v>
      </c>
      <c r="O148" s="58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123</v>
      </c>
      <c r="AT148" s="157" t="s">
        <v>119</v>
      </c>
      <c r="AU148" s="157" t="s">
        <v>124</v>
      </c>
      <c r="AY148" s="17" t="s">
        <v>116</v>
      </c>
      <c r="BE148" s="158">
        <f>IF(N148="základná",J148,0)</f>
        <v>0</v>
      </c>
      <c r="BF148" s="158">
        <f>IF(N148="znížená",J148,0)</f>
        <v>0</v>
      </c>
      <c r="BG148" s="158">
        <f>IF(N148="zákl. prenesená",J148,0)</f>
        <v>0</v>
      </c>
      <c r="BH148" s="158">
        <f>IF(N148="zníž. prenesená",J148,0)</f>
        <v>0</v>
      </c>
      <c r="BI148" s="158">
        <f>IF(N148="nulová",J148,0)</f>
        <v>0</v>
      </c>
      <c r="BJ148" s="17" t="s">
        <v>124</v>
      </c>
      <c r="BK148" s="158">
        <f>ROUND(I148*H148,2)</f>
        <v>0</v>
      </c>
      <c r="BL148" s="17" t="s">
        <v>123</v>
      </c>
      <c r="BM148" s="157" t="s">
        <v>325</v>
      </c>
    </row>
    <row r="149" spans="1:65" s="13" customFormat="1">
      <c r="B149" s="159"/>
      <c r="D149" s="160" t="s">
        <v>126</v>
      </c>
      <c r="E149" s="161" t="s">
        <v>1</v>
      </c>
      <c r="F149" s="162" t="s">
        <v>326</v>
      </c>
      <c r="H149" s="163">
        <v>2.4</v>
      </c>
      <c r="I149" s="164"/>
      <c r="L149" s="159"/>
      <c r="M149" s="165"/>
      <c r="N149" s="166"/>
      <c r="O149" s="166"/>
      <c r="P149" s="166"/>
      <c r="Q149" s="166"/>
      <c r="R149" s="166"/>
      <c r="S149" s="166"/>
      <c r="T149" s="167"/>
      <c r="AT149" s="161" t="s">
        <v>126</v>
      </c>
      <c r="AU149" s="161" t="s">
        <v>124</v>
      </c>
      <c r="AV149" s="13" t="s">
        <v>124</v>
      </c>
      <c r="AW149" s="13" t="s">
        <v>27</v>
      </c>
      <c r="AX149" s="13" t="s">
        <v>70</v>
      </c>
      <c r="AY149" s="161" t="s">
        <v>116</v>
      </c>
    </row>
    <row r="150" spans="1:65" s="13" customFormat="1">
      <c r="B150" s="159"/>
      <c r="D150" s="160" t="s">
        <v>126</v>
      </c>
      <c r="E150" s="161" t="s">
        <v>1</v>
      </c>
      <c r="F150" s="162" t="s">
        <v>327</v>
      </c>
      <c r="H150" s="163">
        <v>90</v>
      </c>
      <c r="I150" s="164"/>
      <c r="L150" s="159"/>
      <c r="M150" s="165"/>
      <c r="N150" s="166"/>
      <c r="O150" s="166"/>
      <c r="P150" s="166"/>
      <c r="Q150" s="166"/>
      <c r="R150" s="166"/>
      <c r="S150" s="166"/>
      <c r="T150" s="167"/>
      <c r="AT150" s="161" t="s">
        <v>126</v>
      </c>
      <c r="AU150" s="161" t="s">
        <v>124</v>
      </c>
      <c r="AV150" s="13" t="s">
        <v>124</v>
      </c>
      <c r="AW150" s="13" t="s">
        <v>27</v>
      </c>
      <c r="AX150" s="13" t="s">
        <v>70</v>
      </c>
      <c r="AY150" s="161" t="s">
        <v>116</v>
      </c>
    </row>
    <row r="151" spans="1:65" s="15" customFormat="1">
      <c r="B151" s="186"/>
      <c r="D151" s="160" t="s">
        <v>126</v>
      </c>
      <c r="E151" s="187" t="s">
        <v>1</v>
      </c>
      <c r="F151" s="188" t="s">
        <v>210</v>
      </c>
      <c r="H151" s="189">
        <v>92.4</v>
      </c>
      <c r="I151" s="190"/>
      <c r="L151" s="186"/>
      <c r="M151" s="191"/>
      <c r="N151" s="192"/>
      <c r="O151" s="192"/>
      <c r="P151" s="192"/>
      <c r="Q151" s="192"/>
      <c r="R151" s="192"/>
      <c r="S151" s="192"/>
      <c r="T151" s="193"/>
      <c r="AT151" s="187" t="s">
        <v>126</v>
      </c>
      <c r="AU151" s="187" t="s">
        <v>124</v>
      </c>
      <c r="AV151" s="15" t="s">
        <v>123</v>
      </c>
      <c r="AW151" s="15" t="s">
        <v>27</v>
      </c>
      <c r="AX151" s="15" t="s">
        <v>78</v>
      </c>
      <c r="AY151" s="187" t="s">
        <v>116</v>
      </c>
    </row>
    <row r="152" spans="1:65" s="2" customFormat="1" ht="14.45" customHeight="1">
      <c r="A152" s="32"/>
      <c r="B152" s="144"/>
      <c r="C152" s="175" t="s">
        <v>164</v>
      </c>
      <c r="D152" s="175" t="s">
        <v>183</v>
      </c>
      <c r="E152" s="176" t="s">
        <v>328</v>
      </c>
      <c r="F152" s="177" t="s">
        <v>329</v>
      </c>
      <c r="G152" s="178" t="s">
        <v>258</v>
      </c>
      <c r="H152" s="179">
        <v>4.008</v>
      </c>
      <c r="I152" s="180"/>
      <c r="J152" s="181">
        <f>ROUND(I152*H152,2)</f>
        <v>0</v>
      </c>
      <c r="K152" s="182"/>
      <c r="L152" s="183"/>
      <c r="M152" s="184" t="s">
        <v>1</v>
      </c>
      <c r="N152" s="185" t="s">
        <v>36</v>
      </c>
      <c r="O152" s="58"/>
      <c r="P152" s="155">
        <f>O152*H152</f>
        <v>0</v>
      </c>
      <c r="Q152" s="155">
        <v>1</v>
      </c>
      <c r="R152" s="155">
        <f>Q152*H152</f>
        <v>4.008</v>
      </c>
      <c r="S152" s="155">
        <v>0</v>
      </c>
      <c r="T152" s="156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7" t="s">
        <v>152</v>
      </c>
      <c r="AT152" s="157" t="s">
        <v>183</v>
      </c>
      <c r="AU152" s="157" t="s">
        <v>124</v>
      </c>
      <c r="AY152" s="17" t="s">
        <v>116</v>
      </c>
      <c r="BE152" s="158">
        <f>IF(N152="základná",J152,0)</f>
        <v>0</v>
      </c>
      <c r="BF152" s="158">
        <f>IF(N152="znížená",J152,0)</f>
        <v>0</v>
      </c>
      <c r="BG152" s="158">
        <f>IF(N152="zákl. prenesená",J152,0)</f>
        <v>0</v>
      </c>
      <c r="BH152" s="158">
        <f>IF(N152="zníž. prenesená",J152,0)</f>
        <v>0</v>
      </c>
      <c r="BI152" s="158">
        <f>IF(N152="nulová",J152,0)</f>
        <v>0</v>
      </c>
      <c r="BJ152" s="17" t="s">
        <v>124</v>
      </c>
      <c r="BK152" s="158">
        <f>ROUND(I152*H152,2)</f>
        <v>0</v>
      </c>
      <c r="BL152" s="17" t="s">
        <v>123</v>
      </c>
      <c r="BM152" s="157" t="s">
        <v>330</v>
      </c>
    </row>
    <row r="153" spans="1:65" s="13" customFormat="1">
      <c r="B153" s="159"/>
      <c r="D153" s="160" t="s">
        <v>126</v>
      </c>
      <c r="E153" s="161" t="s">
        <v>1</v>
      </c>
      <c r="F153" s="162" t="s">
        <v>331</v>
      </c>
      <c r="H153" s="163">
        <v>4.008</v>
      </c>
      <c r="I153" s="164"/>
      <c r="L153" s="159"/>
      <c r="M153" s="165"/>
      <c r="N153" s="166"/>
      <c r="O153" s="166"/>
      <c r="P153" s="166"/>
      <c r="Q153" s="166"/>
      <c r="R153" s="166"/>
      <c r="S153" s="166"/>
      <c r="T153" s="167"/>
      <c r="AT153" s="161" t="s">
        <v>126</v>
      </c>
      <c r="AU153" s="161" t="s">
        <v>124</v>
      </c>
      <c r="AV153" s="13" t="s">
        <v>124</v>
      </c>
      <c r="AW153" s="13" t="s">
        <v>27</v>
      </c>
      <c r="AX153" s="13" t="s">
        <v>78</v>
      </c>
      <c r="AY153" s="161" t="s">
        <v>116</v>
      </c>
    </row>
    <row r="154" spans="1:65" s="2" customFormat="1" ht="14.45" customHeight="1">
      <c r="A154" s="32"/>
      <c r="B154" s="144"/>
      <c r="C154" s="175" t="s">
        <v>172</v>
      </c>
      <c r="D154" s="175" t="s">
        <v>183</v>
      </c>
      <c r="E154" s="176" t="s">
        <v>332</v>
      </c>
      <c r="F154" s="177" t="s">
        <v>333</v>
      </c>
      <c r="G154" s="178" t="s">
        <v>258</v>
      </c>
      <c r="H154" s="179">
        <v>100.2</v>
      </c>
      <c r="I154" s="180"/>
      <c r="J154" s="181">
        <f>ROUND(I154*H154,2)</f>
        <v>0</v>
      </c>
      <c r="K154" s="182"/>
      <c r="L154" s="183"/>
      <c r="M154" s="184" t="s">
        <v>1</v>
      </c>
      <c r="N154" s="185" t="s">
        <v>36</v>
      </c>
      <c r="O154" s="58"/>
      <c r="P154" s="155">
        <f>O154*H154</f>
        <v>0</v>
      </c>
      <c r="Q154" s="155">
        <v>1</v>
      </c>
      <c r="R154" s="155">
        <f>Q154*H154</f>
        <v>100.2</v>
      </c>
      <c r="S154" s="155">
        <v>0</v>
      </c>
      <c r="T154" s="156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7" t="s">
        <v>152</v>
      </c>
      <c r="AT154" s="157" t="s">
        <v>183</v>
      </c>
      <c r="AU154" s="157" t="s">
        <v>124</v>
      </c>
      <c r="AY154" s="17" t="s">
        <v>116</v>
      </c>
      <c r="BE154" s="158">
        <f>IF(N154="základná",J154,0)</f>
        <v>0</v>
      </c>
      <c r="BF154" s="158">
        <f>IF(N154="znížená",J154,0)</f>
        <v>0</v>
      </c>
      <c r="BG154" s="158">
        <f>IF(N154="zákl. prenesená",J154,0)</f>
        <v>0</v>
      </c>
      <c r="BH154" s="158">
        <f>IF(N154="zníž. prenesená",J154,0)</f>
        <v>0</v>
      </c>
      <c r="BI154" s="158">
        <f>IF(N154="nulová",J154,0)</f>
        <v>0</v>
      </c>
      <c r="BJ154" s="17" t="s">
        <v>124</v>
      </c>
      <c r="BK154" s="158">
        <f>ROUND(I154*H154,2)</f>
        <v>0</v>
      </c>
      <c r="BL154" s="17" t="s">
        <v>123</v>
      </c>
      <c r="BM154" s="157" t="s">
        <v>334</v>
      </c>
    </row>
    <row r="155" spans="1:65" s="13" customFormat="1">
      <c r="B155" s="159"/>
      <c r="D155" s="160" t="s">
        <v>126</v>
      </c>
      <c r="E155" s="161" t="s">
        <v>1</v>
      </c>
      <c r="F155" s="162" t="s">
        <v>335</v>
      </c>
      <c r="H155" s="163">
        <v>100.2</v>
      </c>
      <c r="I155" s="164"/>
      <c r="L155" s="159"/>
      <c r="M155" s="165"/>
      <c r="N155" s="166"/>
      <c r="O155" s="166"/>
      <c r="P155" s="166"/>
      <c r="Q155" s="166"/>
      <c r="R155" s="166"/>
      <c r="S155" s="166"/>
      <c r="T155" s="167"/>
      <c r="AT155" s="161" t="s">
        <v>126</v>
      </c>
      <c r="AU155" s="161" t="s">
        <v>124</v>
      </c>
      <c r="AV155" s="13" t="s">
        <v>124</v>
      </c>
      <c r="AW155" s="13" t="s">
        <v>27</v>
      </c>
      <c r="AX155" s="13" t="s">
        <v>78</v>
      </c>
      <c r="AY155" s="161" t="s">
        <v>116</v>
      </c>
    </row>
    <row r="156" spans="1:65" s="2" customFormat="1" ht="14.45" customHeight="1">
      <c r="A156" s="32"/>
      <c r="B156" s="144"/>
      <c r="C156" s="175" t="s">
        <v>178</v>
      </c>
      <c r="D156" s="175" t="s">
        <v>183</v>
      </c>
      <c r="E156" s="176" t="s">
        <v>336</v>
      </c>
      <c r="F156" s="177" t="s">
        <v>337</v>
      </c>
      <c r="G156" s="178" t="s">
        <v>258</v>
      </c>
      <c r="H156" s="179">
        <v>50.1</v>
      </c>
      <c r="I156" s="180"/>
      <c r="J156" s="181">
        <f>ROUND(I156*H156,2)</f>
        <v>0</v>
      </c>
      <c r="K156" s="182"/>
      <c r="L156" s="183"/>
      <c r="M156" s="184" t="s">
        <v>1</v>
      </c>
      <c r="N156" s="185" t="s">
        <v>36</v>
      </c>
      <c r="O156" s="58"/>
      <c r="P156" s="155">
        <f>O156*H156</f>
        <v>0</v>
      </c>
      <c r="Q156" s="155">
        <v>1</v>
      </c>
      <c r="R156" s="155">
        <f>Q156*H156</f>
        <v>50.1</v>
      </c>
      <c r="S156" s="155">
        <v>0</v>
      </c>
      <c r="T156" s="156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7" t="s">
        <v>152</v>
      </c>
      <c r="AT156" s="157" t="s">
        <v>183</v>
      </c>
      <c r="AU156" s="157" t="s">
        <v>124</v>
      </c>
      <c r="AY156" s="17" t="s">
        <v>116</v>
      </c>
      <c r="BE156" s="158">
        <f>IF(N156="základná",J156,0)</f>
        <v>0</v>
      </c>
      <c r="BF156" s="158">
        <f>IF(N156="znížená",J156,0)</f>
        <v>0</v>
      </c>
      <c r="BG156" s="158">
        <f>IF(N156="zákl. prenesená",J156,0)</f>
        <v>0</v>
      </c>
      <c r="BH156" s="158">
        <f>IF(N156="zníž. prenesená",J156,0)</f>
        <v>0</v>
      </c>
      <c r="BI156" s="158">
        <f>IF(N156="nulová",J156,0)</f>
        <v>0</v>
      </c>
      <c r="BJ156" s="17" t="s">
        <v>124</v>
      </c>
      <c r="BK156" s="158">
        <f>ROUND(I156*H156,2)</f>
        <v>0</v>
      </c>
      <c r="BL156" s="17" t="s">
        <v>123</v>
      </c>
      <c r="BM156" s="157" t="s">
        <v>338</v>
      </c>
    </row>
    <row r="157" spans="1:65" s="13" customFormat="1">
      <c r="B157" s="159"/>
      <c r="D157" s="160" t="s">
        <v>126</v>
      </c>
      <c r="E157" s="161" t="s">
        <v>1</v>
      </c>
      <c r="F157" s="162" t="s">
        <v>339</v>
      </c>
      <c r="H157" s="163">
        <v>50.1</v>
      </c>
      <c r="I157" s="164"/>
      <c r="L157" s="159"/>
      <c r="M157" s="165"/>
      <c r="N157" s="166"/>
      <c r="O157" s="166"/>
      <c r="P157" s="166"/>
      <c r="Q157" s="166"/>
      <c r="R157" s="166"/>
      <c r="S157" s="166"/>
      <c r="T157" s="167"/>
      <c r="AT157" s="161" t="s">
        <v>126</v>
      </c>
      <c r="AU157" s="161" t="s">
        <v>124</v>
      </c>
      <c r="AV157" s="13" t="s">
        <v>124</v>
      </c>
      <c r="AW157" s="13" t="s">
        <v>27</v>
      </c>
      <c r="AX157" s="13" t="s">
        <v>78</v>
      </c>
      <c r="AY157" s="161" t="s">
        <v>116</v>
      </c>
    </row>
    <row r="158" spans="1:65" s="12" customFormat="1" ht="22.9" customHeight="1">
      <c r="B158" s="131"/>
      <c r="D158" s="132" t="s">
        <v>69</v>
      </c>
      <c r="E158" s="142" t="s">
        <v>117</v>
      </c>
      <c r="F158" s="142" t="s">
        <v>118</v>
      </c>
      <c r="I158" s="134"/>
      <c r="J158" s="143">
        <f>BK158</f>
        <v>0</v>
      </c>
      <c r="L158" s="131"/>
      <c r="M158" s="136"/>
      <c r="N158" s="137"/>
      <c r="O158" s="137"/>
      <c r="P158" s="138">
        <f>SUM(P159:P168)</f>
        <v>0</v>
      </c>
      <c r="Q158" s="137"/>
      <c r="R158" s="138">
        <f>SUM(R159:R168)</f>
        <v>4.1256000000000004</v>
      </c>
      <c r="S158" s="137"/>
      <c r="T158" s="139">
        <f>SUM(T159:T168)</f>
        <v>3191.9259999999999</v>
      </c>
      <c r="AR158" s="132" t="s">
        <v>78</v>
      </c>
      <c r="AT158" s="140" t="s">
        <v>69</v>
      </c>
      <c r="AU158" s="140" t="s">
        <v>78</v>
      </c>
      <c r="AY158" s="132" t="s">
        <v>116</v>
      </c>
      <c r="BK158" s="141">
        <f>SUM(BK159:BK168)</f>
        <v>0</v>
      </c>
    </row>
    <row r="159" spans="1:65" s="2" customFormat="1" ht="37.9" customHeight="1">
      <c r="A159" s="32"/>
      <c r="B159" s="144"/>
      <c r="C159" s="145" t="s">
        <v>182</v>
      </c>
      <c r="D159" s="145" t="s">
        <v>119</v>
      </c>
      <c r="E159" s="146" t="s">
        <v>120</v>
      </c>
      <c r="F159" s="147" t="s">
        <v>121</v>
      </c>
      <c r="G159" s="148" t="s">
        <v>122</v>
      </c>
      <c r="H159" s="149">
        <v>2125</v>
      </c>
      <c r="I159" s="150"/>
      <c r="J159" s="151">
        <f>ROUND(I159*H159,2)</f>
        <v>0</v>
      </c>
      <c r="K159" s="152"/>
      <c r="L159" s="33"/>
      <c r="M159" s="153" t="s">
        <v>1</v>
      </c>
      <c r="N159" s="154" t="s">
        <v>36</v>
      </c>
      <c r="O159" s="58"/>
      <c r="P159" s="155">
        <f>O159*H159</f>
        <v>0</v>
      </c>
      <c r="Q159" s="155">
        <v>0</v>
      </c>
      <c r="R159" s="155">
        <f>Q159*H159</f>
        <v>0</v>
      </c>
      <c r="S159" s="155">
        <v>0.13</v>
      </c>
      <c r="T159" s="156">
        <f>S159*H159</f>
        <v>276.25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7" t="s">
        <v>123</v>
      </c>
      <c r="AT159" s="157" t="s">
        <v>119</v>
      </c>
      <c r="AU159" s="157" t="s">
        <v>124</v>
      </c>
      <c r="AY159" s="17" t="s">
        <v>116</v>
      </c>
      <c r="BE159" s="158">
        <f>IF(N159="základná",J159,0)</f>
        <v>0</v>
      </c>
      <c r="BF159" s="158">
        <f>IF(N159="znížená",J159,0)</f>
        <v>0</v>
      </c>
      <c r="BG159" s="158">
        <f>IF(N159="zákl. prenesená",J159,0)</f>
        <v>0</v>
      </c>
      <c r="BH159" s="158">
        <f>IF(N159="zníž. prenesená",J159,0)</f>
        <v>0</v>
      </c>
      <c r="BI159" s="158">
        <f>IF(N159="nulová",J159,0)</f>
        <v>0</v>
      </c>
      <c r="BJ159" s="17" t="s">
        <v>124</v>
      </c>
      <c r="BK159" s="158">
        <f>ROUND(I159*H159,2)</f>
        <v>0</v>
      </c>
      <c r="BL159" s="17" t="s">
        <v>123</v>
      </c>
      <c r="BM159" s="157" t="s">
        <v>340</v>
      </c>
    </row>
    <row r="160" spans="1:65" s="13" customFormat="1">
      <c r="B160" s="159"/>
      <c r="D160" s="160" t="s">
        <v>126</v>
      </c>
      <c r="E160" s="161" t="s">
        <v>1</v>
      </c>
      <c r="F160" s="162" t="s">
        <v>341</v>
      </c>
      <c r="H160" s="163">
        <v>2125</v>
      </c>
      <c r="I160" s="164"/>
      <c r="L160" s="159"/>
      <c r="M160" s="165"/>
      <c r="N160" s="166"/>
      <c r="O160" s="166"/>
      <c r="P160" s="166"/>
      <c r="Q160" s="166"/>
      <c r="R160" s="166"/>
      <c r="S160" s="166"/>
      <c r="T160" s="167"/>
      <c r="AT160" s="161" t="s">
        <v>126</v>
      </c>
      <c r="AU160" s="161" t="s">
        <v>124</v>
      </c>
      <c r="AV160" s="13" t="s">
        <v>124</v>
      </c>
      <c r="AW160" s="13" t="s">
        <v>27</v>
      </c>
      <c r="AX160" s="13" t="s">
        <v>78</v>
      </c>
      <c r="AY160" s="161" t="s">
        <v>116</v>
      </c>
    </row>
    <row r="161" spans="1:65" s="2" customFormat="1" ht="24.2" customHeight="1">
      <c r="A161" s="32"/>
      <c r="B161" s="144"/>
      <c r="C161" s="145" t="s">
        <v>187</v>
      </c>
      <c r="D161" s="145" t="s">
        <v>119</v>
      </c>
      <c r="E161" s="146" t="s">
        <v>128</v>
      </c>
      <c r="F161" s="147" t="s">
        <v>129</v>
      </c>
      <c r="G161" s="148" t="s">
        <v>122</v>
      </c>
      <c r="H161" s="149">
        <v>16320</v>
      </c>
      <c r="I161" s="150"/>
      <c r="J161" s="151">
        <f>ROUND(I161*H161,2)</f>
        <v>0</v>
      </c>
      <c r="K161" s="152"/>
      <c r="L161" s="33"/>
      <c r="M161" s="153" t="s">
        <v>1</v>
      </c>
      <c r="N161" s="154" t="s">
        <v>36</v>
      </c>
      <c r="O161" s="58"/>
      <c r="P161" s="155">
        <f>O161*H161</f>
        <v>0</v>
      </c>
      <c r="Q161" s="155">
        <v>1.8000000000000001E-4</v>
      </c>
      <c r="R161" s="155">
        <f>Q161*H161</f>
        <v>2.9376000000000002</v>
      </c>
      <c r="S161" s="155">
        <v>0.127</v>
      </c>
      <c r="T161" s="156">
        <f>S161*H161</f>
        <v>2072.64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7" t="s">
        <v>123</v>
      </c>
      <c r="AT161" s="157" t="s">
        <v>119</v>
      </c>
      <c r="AU161" s="157" t="s">
        <v>124</v>
      </c>
      <c r="AY161" s="17" t="s">
        <v>116</v>
      </c>
      <c r="BE161" s="158">
        <f>IF(N161="základná",J161,0)</f>
        <v>0</v>
      </c>
      <c r="BF161" s="158">
        <f>IF(N161="znížená",J161,0)</f>
        <v>0</v>
      </c>
      <c r="BG161" s="158">
        <f>IF(N161="zákl. prenesená",J161,0)</f>
        <v>0</v>
      </c>
      <c r="BH161" s="158">
        <f>IF(N161="zníž. prenesená",J161,0)</f>
        <v>0</v>
      </c>
      <c r="BI161" s="158">
        <f>IF(N161="nulová",J161,0)</f>
        <v>0</v>
      </c>
      <c r="BJ161" s="17" t="s">
        <v>124</v>
      </c>
      <c r="BK161" s="158">
        <f>ROUND(I161*H161,2)</f>
        <v>0</v>
      </c>
      <c r="BL161" s="17" t="s">
        <v>123</v>
      </c>
      <c r="BM161" s="157" t="s">
        <v>342</v>
      </c>
    </row>
    <row r="162" spans="1:65" s="2" customFormat="1" ht="37.9" customHeight="1">
      <c r="A162" s="32"/>
      <c r="B162" s="144"/>
      <c r="C162" s="145" t="s">
        <v>191</v>
      </c>
      <c r="D162" s="145" t="s">
        <v>119</v>
      </c>
      <c r="E162" s="146" t="s">
        <v>132</v>
      </c>
      <c r="F162" s="147" t="s">
        <v>133</v>
      </c>
      <c r="G162" s="148" t="s">
        <v>122</v>
      </c>
      <c r="H162" s="149">
        <v>3300</v>
      </c>
      <c r="I162" s="150"/>
      <c r="J162" s="151">
        <f>ROUND(I162*H162,2)</f>
        <v>0</v>
      </c>
      <c r="K162" s="152"/>
      <c r="L162" s="33"/>
      <c r="M162" s="153" t="s">
        <v>1</v>
      </c>
      <c r="N162" s="154" t="s">
        <v>36</v>
      </c>
      <c r="O162" s="58"/>
      <c r="P162" s="155">
        <f>O162*H162</f>
        <v>0</v>
      </c>
      <c r="Q162" s="155">
        <v>3.6000000000000002E-4</v>
      </c>
      <c r="R162" s="155">
        <f>Q162*H162</f>
        <v>1.1880000000000002</v>
      </c>
      <c r="S162" s="155">
        <v>0.254</v>
      </c>
      <c r="T162" s="156">
        <f>S162*H162</f>
        <v>838.2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123</v>
      </c>
      <c r="AT162" s="157" t="s">
        <v>119</v>
      </c>
      <c r="AU162" s="157" t="s">
        <v>124</v>
      </c>
      <c r="AY162" s="17" t="s">
        <v>116</v>
      </c>
      <c r="BE162" s="158">
        <f>IF(N162="základná",J162,0)</f>
        <v>0</v>
      </c>
      <c r="BF162" s="158">
        <f>IF(N162="znížená",J162,0)</f>
        <v>0</v>
      </c>
      <c r="BG162" s="158">
        <f>IF(N162="zákl. prenesená",J162,0)</f>
        <v>0</v>
      </c>
      <c r="BH162" s="158">
        <f>IF(N162="zníž. prenesená",J162,0)</f>
        <v>0</v>
      </c>
      <c r="BI162" s="158">
        <f>IF(N162="nulová",J162,0)</f>
        <v>0</v>
      </c>
      <c r="BJ162" s="17" t="s">
        <v>124</v>
      </c>
      <c r="BK162" s="158">
        <f>ROUND(I162*H162,2)</f>
        <v>0</v>
      </c>
      <c r="BL162" s="17" t="s">
        <v>123</v>
      </c>
      <c r="BM162" s="157" t="s">
        <v>343</v>
      </c>
    </row>
    <row r="163" spans="1:65" s="2" customFormat="1" ht="24.2" customHeight="1">
      <c r="A163" s="32"/>
      <c r="B163" s="144"/>
      <c r="C163" s="145" t="s">
        <v>195</v>
      </c>
      <c r="D163" s="145" t="s">
        <v>119</v>
      </c>
      <c r="E163" s="146" t="s">
        <v>344</v>
      </c>
      <c r="F163" s="147" t="s">
        <v>345</v>
      </c>
      <c r="G163" s="148" t="s">
        <v>122</v>
      </c>
      <c r="H163" s="149">
        <v>6</v>
      </c>
      <c r="I163" s="150"/>
      <c r="J163" s="151">
        <f>ROUND(I163*H163,2)</f>
        <v>0</v>
      </c>
      <c r="K163" s="152"/>
      <c r="L163" s="33"/>
      <c r="M163" s="153" t="s">
        <v>1</v>
      </c>
      <c r="N163" s="154" t="s">
        <v>36</v>
      </c>
      <c r="O163" s="58"/>
      <c r="P163" s="155">
        <f>O163*H163</f>
        <v>0</v>
      </c>
      <c r="Q163" s="155">
        <v>0</v>
      </c>
      <c r="R163" s="155">
        <f>Q163*H163</f>
        <v>0</v>
      </c>
      <c r="S163" s="155">
        <v>0.18099999999999999</v>
      </c>
      <c r="T163" s="156">
        <f>S163*H163</f>
        <v>1.0859999999999999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7" t="s">
        <v>123</v>
      </c>
      <c r="AT163" s="157" t="s">
        <v>119</v>
      </c>
      <c r="AU163" s="157" t="s">
        <v>124</v>
      </c>
      <c r="AY163" s="17" t="s">
        <v>116</v>
      </c>
      <c r="BE163" s="158">
        <f>IF(N163="základná",J163,0)</f>
        <v>0</v>
      </c>
      <c r="BF163" s="158">
        <f>IF(N163="znížená",J163,0)</f>
        <v>0</v>
      </c>
      <c r="BG163" s="158">
        <f>IF(N163="zákl. prenesená",J163,0)</f>
        <v>0</v>
      </c>
      <c r="BH163" s="158">
        <f>IF(N163="zníž. prenesená",J163,0)</f>
        <v>0</v>
      </c>
      <c r="BI163" s="158">
        <f>IF(N163="nulová",J163,0)</f>
        <v>0</v>
      </c>
      <c r="BJ163" s="17" t="s">
        <v>124</v>
      </c>
      <c r="BK163" s="158">
        <f>ROUND(I163*H163,2)</f>
        <v>0</v>
      </c>
      <c r="BL163" s="17" t="s">
        <v>123</v>
      </c>
      <c r="BM163" s="157" t="s">
        <v>346</v>
      </c>
    </row>
    <row r="164" spans="1:65" s="13" customFormat="1">
      <c r="B164" s="159"/>
      <c r="D164" s="160" t="s">
        <v>126</v>
      </c>
      <c r="E164" s="161" t="s">
        <v>1</v>
      </c>
      <c r="F164" s="162" t="s">
        <v>347</v>
      </c>
      <c r="H164" s="163">
        <v>6</v>
      </c>
      <c r="I164" s="164"/>
      <c r="L164" s="159"/>
      <c r="M164" s="165"/>
      <c r="N164" s="166"/>
      <c r="O164" s="166"/>
      <c r="P164" s="166"/>
      <c r="Q164" s="166"/>
      <c r="R164" s="166"/>
      <c r="S164" s="166"/>
      <c r="T164" s="167"/>
      <c r="AT164" s="161" t="s">
        <v>126</v>
      </c>
      <c r="AU164" s="161" t="s">
        <v>124</v>
      </c>
      <c r="AV164" s="13" t="s">
        <v>124</v>
      </c>
      <c r="AW164" s="13" t="s">
        <v>27</v>
      </c>
      <c r="AX164" s="13" t="s">
        <v>78</v>
      </c>
      <c r="AY164" s="161" t="s">
        <v>116</v>
      </c>
    </row>
    <row r="165" spans="1:65" s="2" customFormat="1" ht="24.2" customHeight="1">
      <c r="A165" s="32"/>
      <c r="B165" s="144"/>
      <c r="C165" s="145" t="s">
        <v>199</v>
      </c>
      <c r="D165" s="145" t="s">
        <v>119</v>
      </c>
      <c r="E165" s="146" t="s">
        <v>348</v>
      </c>
      <c r="F165" s="147" t="s">
        <v>349</v>
      </c>
      <c r="G165" s="148" t="s">
        <v>122</v>
      </c>
      <c r="H165" s="149">
        <v>6</v>
      </c>
      <c r="I165" s="150"/>
      <c r="J165" s="151">
        <f>ROUND(I165*H165,2)</f>
        <v>0</v>
      </c>
      <c r="K165" s="152"/>
      <c r="L165" s="33"/>
      <c r="M165" s="153" t="s">
        <v>1</v>
      </c>
      <c r="N165" s="154" t="s">
        <v>36</v>
      </c>
      <c r="O165" s="58"/>
      <c r="P165" s="155">
        <f>O165*H165</f>
        <v>0</v>
      </c>
      <c r="Q165" s="155">
        <v>0</v>
      </c>
      <c r="R165" s="155">
        <f>Q165*H165</f>
        <v>0</v>
      </c>
      <c r="S165" s="155">
        <v>0.4</v>
      </c>
      <c r="T165" s="156">
        <f>S165*H165</f>
        <v>2.4000000000000004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7" t="s">
        <v>123</v>
      </c>
      <c r="AT165" s="157" t="s">
        <v>119</v>
      </c>
      <c r="AU165" s="157" t="s">
        <v>124</v>
      </c>
      <c r="AY165" s="17" t="s">
        <v>116</v>
      </c>
      <c r="BE165" s="158">
        <f>IF(N165="základná",J165,0)</f>
        <v>0</v>
      </c>
      <c r="BF165" s="158">
        <f>IF(N165="znížená",J165,0)</f>
        <v>0</v>
      </c>
      <c r="BG165" s="158">
        <f>IF(N165="zákl. prenesená",J165,0)</f>
        <v>0</v>
      </c>
      <c r="BH165" s="158">
        <f>IF(N165="zníž. prenesená",J165,0)</f>
        <v>0</v>
      </c>
      <c r="BI165" s="158">
        <f>IF(N165="nulová",J165,0)</f>
        <v>0</v>
      </c>
      <c r="BJ165" s="17" t="s">
        <v>124</v>
      </c>
      <c r="BK165" s="158">
        <f>ROUND(I165*H165,2)</f>
        <v>0</v>
      </c>
      <c r="BL165" s="17" t="s">
        <v>123</v>
      </c>
      <c r="BM165" s="157" t="s">
        <v>350</v>
      </c>
    </row>
    <row r="166" spans="1:65" s="13" customFormat="1">
      <c r="B166" s="159"/>
      <c r="D166" s="160" t="s">
        <v>126</v>
      </c>
      <c r="E166" s="161" t="s">
        <v>1</v>
      </c>
      <c r="F166" s="162" t="s">
        <v>351</v>
      </c>
      <c r="H166" s="163">
        <v>6</v>
      </c>
      <c r="I166" s="164"/>
      <c r="L166" s="159"/>
      <c r="M166" s="165"/>
      <c r="N166" s="166"/>
      <c r="O166" s="166"/>
      <c r="P166" s="166"/>
      <c r="Q166" s="166"/>
      <c r="R166" s="166"/>
      <c r="S166" s="166"/>
      <c r="T166" s="167"/>
      <c r="AT166" s="161" t="s">
        <v>126</v>
      </c>
      <c r="AU166" s="161" t="s">
        <v>124</v>
      </c>
      <c r="AV166" s="13" t="s">
        <v>124</v>
      </c>
      <c r="AW166" s="13" t="s">
        <v>27</v>
      </c>
      <c r="AX166" s="13" t="s">
        <v>78</v>
      </c>
      <c r="AY166" s="161" t="s">
        <v>116</v>
      </c>
    </row>
    <row r="167" spans="1:65" s="2" customFormat="1" ht="24.2" customHeight="1">
      <c r="A167" s="32"/>
      <c r="B167" s="144"/>
      <c r="C167" s="145" t="s">
        <v>203</v>
      </c>
      <c r="D167" s="145" t="s">
        <v>119</v>
      </c>
      <c r="E167" s="146" t="s">
        <v>352</v>
      </c>
      <c r="F167" s="147" t="s">
        <v>353</v>
      </c>
      <c r="G167" s="148" t="s">
        <v>122</v>
      </c>
      <c r="H167" s="149">
        <v>6</v>
      </c>
      <c r="I167" s="150"/>
      <c r="J167" s="151">
        <f>ROUND(I167*H167,2)</f>
        <v>0</v>
      </c>
      <c r="K167" s="152"/>
      <c r="L167" s="33"/>
      <c r="M167" s="153" t="s">
        <v>1</v>
      </c>
      <c r="N167" s="154" t="s">
        <v>36</v>
      </c>
      <c r="O167" s="58"/>
      <c r="P167" s="155">
        <f>O167*H167</f>
        <v>0</v>
      </c>
      <c r="Q167" s="155">
        <v>0</v>
      </c>
      <c r="R167" s="155">
        <f>Q167*H167</f>
        <v>0</v>
      </c>
      <c r="S167" s="155">
        <v>0.22500000000000001</v>
      </c>
      <c r="T167" s="156">
        <f>S167*H167</f>
        <v>1.35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7" t="s">
        <v>123</v>
      </c>
      <c r="AT167" s="157" t="s">
        <v>119</v>
      </c>
      <c r="AU167" s="157" t="s">
        <v>124</v>
      </c>
      <c r="AY167" s="17" t="s">
        <v>116</v>
      </c>
      <c r="BE167" s="158">
        <f>IF(N167="základná",J167,0)</f>
        <v>0</v>
      </c>
      <c r="BF167" s="158">
        <f>IF(N167="znížená",J167,0)</f>
        <v>0</v>
      </c>
      <c r="BG167" s="158">
        <f>IF(N167="zákl. prenesená",J167,0)</f>
        <v>0</v>
      </c>
      <c r="BH167" s="158">
        <f>IF(N167="zníž. prenesená",J167,0)</f>
        <v>0</v>
      </c>
      <c r="BI167" s="158">
        <f>IF(N167="nulová",J167,0)</f>
        <v>0</v>
      </c>
      <c r="BJ167" s="17" t="s">
        <v>124</v>
      </c>
      <c r="BK167" s="158">
        <f>ROUND(I167*H167,2)</f>
        <v>0</v>
      </c>
      <c r="BL167" s="17" t="s">
        <v>123</v>
      </c>
      <c r="BM167" s="157" t="s">
        <v>354</v>
      </c>
    </row>
    <row r="168" spans="1:65" s="13" customFormat="1">
      <c r="B168" s="159"/>
      <c r="D168" s="160" t="s">
        <v>126</v>
      </c>
      <c r="E168" s="161" t="s">
        <v>1</v>
      </c>
      <c r="F168" s="162" t="s">
        <v>351</v>
      </c>
      <c r="H168" s="163">
        <v>6</v>
      </c>
      <c r="I168" s="164"/>
      <c r="L168" s="159"/>
      <c r="M168" s="165"/>
      <c r="N168" s="166"/>
      <c r="O168" s="166"/>
      <c r="P168" s="166"/>
      <c r="Q168" s="166"/>
      <c r="R168" s="166"/>
      <c r="S168" s="166"/>
      <c r="T168" s="167"/>
      <c r="AT168" s="161" t="s">
        <v>126</v>
      </c>
      <c r="AU168" s="161" t="s">
        <v>124</v>
      </c>
      <c r="AV168" s="13" t="s">
        <v>124</v>
      </c>
      <c r="AW168" s="13" t="s">
        <v>27</v>
      </c>
      <c r="AX168" s="13" t="s">
        <v>78</v>
      </c>
      <c r="AY168" s="161" t="s">
        <v>116</v>
      </c>
    </row>
    <row r="169" spans="1:65" s="12" customFormat="1" ht="22.9" customHeight="1">
      <c r="B169" s="131"/>
      <c r="D169" s="132" t="s">
        <v>69</v>
      </c>
      <c r="E169" s="142" t="s">
        <v>124</v>
      </c>
      <c r="F169" s="142" t="s">
        <v>135</v>
      </c>
      <c r="I169" s="134"/>
      <c r="J169" s="143">
        <f>BK169</f>
        <v>0</v>
      </c>
      <c r="L169" s="131"/>
      <c r="M169" s="136"/>
      <c r="N169" s="137"/>
      <c r="O169" s="137"/>
      <c r="P169" s="138">
        <f>SUM(P170:P173)</f>
        <v>0</v>
      </c>
      <c r="Q169" s="137"/>
      <c r="R169" s="138">
        <f>SUM(R170:R173)</f>
        <v>3.8191199999999998</v>
      </c>
      <c r="S169" s="137"/>
      <c r="T169" s="139">
        <f>SUM(T170:T173)</f>
        <v>0</v>
      </c>
      <c r="AR169" s="132" t="s">
        <v>78</v>
      </c>
      <c r="AT169" s="140" t="s">
        <v>69</v>
      </c>
      <c r="AU169" s="140" t="s">
        <v>78</v>
      </c>
      <c r="AY169" s="132" t="s">
        <v>116</v>
      </c>
      <c r="BK169" s="141">
        <f>SUM(BK170:BK173)</f>
        <v>0</v>
      </c>
    </row>
    <row r="170" spans="1:65" s="2" customFormat="1" ht="24.2" customHeight="1">
      <c r="A170" s="32"/>
      <c r="B170" s="144"/>
      <c r="C170" s="145" t="s">
        <v>211</v>
      </c>
      <c r="D170" s="145" t="s">
        <v>119</v>
      </c>
      <c r="E170" s="146" t="s">
        <v>355</v>
      </c>
      <c r="F170" s="147" t="s">
        <v>356</v>
      </c>
      <c r="G170" s="148" t="s">
        <v>122</v>
      </c>
      <c r="H170" s="149">
        <v>400</v>
      </c>
      <c r="I170" s="150"/>
      <c r="J170" s="151">
        <f>ROUND(I170*H170,2)</f>
        <v>0</v>
      </c>
      <c r="K170" s="152"/>
      <c r="L170" s="33"/>
      <c r="M170" s="153" t="s">
        <v>1</v>
      </c>
      <c r="N170" s="154" t="s">
        <v>36</v>
      </c>
      <c r="O170" s="58"/>
      <c r="P170" s="155">
        <f>O170*H170</f>
        <v>0</v>
      </c>
      <c r="Q170" s="155">
        <v>1.8000000000000001E-4</v>
      </c>
      <c r="R170" s="155">
        <f>Q170*H170</f>
        <v>7.2000000000000008E-2</v>
      </c>
      <c r="S170" s="155">
        <v>0</v>
      </c>
      <c r="T170" s="156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7" t="s">
        <v>123</v>
      </c>
      <c r="AT170" s="157" t="s">
        <v>119</v>
      </c>
      <c r="AU170" s="157" t="s">
        <v>124</v>
      </c>
      <c r="AY170" s="17" t="s">
        <v>116</v>
      </c>
      <c r="BE170" s="158">
        <f>IF(N170="základná",J170,0)</f>
        <v>0</v>
      </c>
      <c r="BF170" s="158">
        <f>IF(N170="znížená",J170,0)</f>
        <v>0</v>
      </c>
      <c r="BG170" s="158">
        <f>IF(N170="zákl. prenesená",J170,0)</f>
        <v>0</v>
      </c>
      <c r="BH170" s="158">
        <f>IF(N170="zníž. prenesená",J170,0)</f>
        <v>0</v>
      </c>
      <c r="BI170" s="158">
        <f>IF(N170="nulová",J170,0)</f>
        <v>0</v>
      </c>
      <c r="BJ170" s="17" t="s">
        <v>124</v>
      </c>
      <c r="BK170" s="158">
        <f>ROUND(I170*H170,2)</f>
        <v>0</v>
      </c>
      <c r="BL170" s="17" t="s">
        <v>123</v>
      </c>
      <c r="BM170" s="157" t="s">
        <v>357</v>
      </c>
    </row>
    <row r="171" spans="1:65" s="2" customFormat="1" ht="14.45" customHeight="1">
      <c r="A171" s="32"/>
      <c r="B171" s="144"/>
      <c r="C171" s="175" t="s">
        <v>7</v>
      </c>
      <c r="D171" s="175" t="s">
        <v>183</v>
      </c>
      <c r="E171" s="176" t="s">
        <v>358</v>
      </c>
      <c r="F171" s="177" t="s">
        <v>359</v>
      </c>
      <c r="G171" s="178" t="s">
        <v>122</v>
      </c>
      <c r="H171" s="179">
        <v>408</v>
      </c>
      <c r="I171" s="180"/>
      <c r="J171" s="181">
        <f>ROUND(I171*H171,2)</f>
        <v>0</v>
      </c>
      <c r="K171" s="182"/>
      <c r="L171" s="183"/>
      <c r="M171" s="184" t="s">
        <v>1</v>
      </c>
      <c r="N171" s="185" t="s">
        <v>36</v>
      </c>
      <c r="O171" s="58"/>
      <c r="P171" s="155">
        <f>O171*H171</f>
        <v>0</v>
      </c>
      <c r="Q171" s="155">
        <v>1.3999999999999999E-4</v>
      </c>
      <c r="R171" s="155">
        <f>Q171*H171</f>
        <v>5.7119999999999997E-2</v>
      </c>
      <c r="S171" s="155">
        <v>0</v>
      </c>
      <c r="T171" s="156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7" t="s">
        <v>152</v>
      </c>
      <c r="AT171" s="157" t="s">
        <v>183</v>
      </c>
      <c r="AU171" s="157" t="s">
        <v>124</v>
      </c>
      <c r="AY171" s="17" t="s">
        <v>116</v>
      </c>
      <c r="BE171" s="158">
        <f>IF(N171="základná",J171,0)</f>
        <v>0</v>
      </c>
      <c r="BF171" s="158">
        <f>IF(N171="znížená",J171,0)</f>
        <v>0</v>
      </c>
      <c r="BG171" s="158">
        <f>IF(N171="zákl. prenesená",J171,0)</f>
        <v>0</v>
      </c>
      <c r="BH171" s="158">
        <f>IF(N171="zníž. prenesená",J171,0)</f>
        <v>0</v>
      </c>
      <c r="BI171" s="158">
        <f>IF(N171="nulová",J171,0)</f>
        <v>0</v>
      </c>
      <c r="BJ171" s="17" t="s">
        <v>124</v>
      </c>
      <c r="BK171" s="158">
        <f>ROUND(I171*H171,2)</f>
        <v>0</v>
      </c>
      <c r="BL171" s="17" t="s">
        <v>123</v>
      </c>
      <c r="BM171" s="157" t="s">
        <v>360</v>
      </c>
    </row>
    <row r="172" spans="1:65" s="13" customFormat="1">
      <c r="B172" s="159"/>
      <c r="D172" s="160" t="s">
        <v>126</v>
      </c>
      <c r="F172" s="162" t="s">
        <v>361</v>
      </c>
      <c r="H172" s="163">
        <v>408</v>
      </c>
      <c r="I172" s="164"/>
      <c r="L172" s="159"/>
      <c r="M172" s="165"/>
      <c r="N172" s="166"/>
      <c r="O172" s="166"/>
      <c r="P172" s="166"/>
      <c r="Q172" s="166"/>
      <c r="R172" s="166"/>
      <c r="S172" s="166"/>
      <c r="T172" s="167"/>
      <c r="AT172" s="161" t="s">
        <v>126</v>
      </c>
      <c r="AU172" s="161" t="s">
        <v>124</v>
      </c>
      <c r="AV172" s="13" t="s">
        <v>124</v>
      </c>
      <c r="AW172" s="13" t="s">
        <v>3</v>
      </c>
      <c r="AX172" s="13" t="s">
        <v>78</v>
      </c>
      <c r="AY172" s="161" t="s">
        <v>116</v>
      </c>
    </row>
    <row r="173" spans="1:65" s="2" customFormat="1" ht="14.45" customHeight="1">
      <c r="A173" s="32"/>
      <c r="B173" s="144"/>
      <c r="C173" s="145" t="s">
        <v>220</v>
      </c>
      <c r="D173" s="145" t="s">
        <v>119</v>
      </c>
      <c r="E173" s="146" t="s">
        <v>136</v>
      </c>
      <c r="F173" s="147" t="s">
        <v>137</v>
      </c>
      <c r="G173" s="148" t="s">
        <v>122</v>
      </c>
      <c r="H173" s="149">
        <v>1500</v>
      </c>
      <c r="I173" s="150"/>
      <c r="J173" s="151">
        <f>ROUND(I173*H173,2)</f>
        <v>0</v>
      </c>
      <c r="K173" s="152"/>
      <c r="L173" s="33"/>
      <c r="M173" s="153" t="s">
        <v>1</v>
      </c>
      <c r="N173" s="154" t="s">
        <v>36</v>
      </c>
      <c r="O173" s="58"/>
      <c r="P173" s="155">
        <f>O173*H173</f>
        <v>0</v>
      </c>
      <c r="Q173" s="155">
        <v>2.4599999999999999E-3</v>
      </c>
      <c r="R173" s="155">
        <f>Q173*H173</f>
        <v>3.69</v>
      </c>
      <c r="S173" s="155">
        <v>0</v>
      </c>
      <c r="T173" s="15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7" t="s">
        <v>123</v>
      </c>
      <c r="AT173" s="157" t="s">
        <v>119</v>
      </c>
      <c r="AU173" s="157" t="s">
        <v>124</v>
      </c>
      <c r="AY173" s="17" t="s">
        <v>116</v>
      </c>
      <c r="BE173" s="158">
        <f>IF(N173="základná",J173,0)</f>
        <v>0</v>
      </c>
      <c r="BF173" s="158">
        <f>IF(N173="znížená",J173,0)</f>
        <v>0</v>
      </c>
      <c r="BG173" s="158">
        <f>IF(N173="zákl. prenesená",J173,0)</f>
        <v>0</v>
      </c>
      <c r="BH173" s="158">
        <f>IF(N173="zníž. prenesená",J173,0)</f>
        <v>0</v>
      </c>
      <c r="BI173" s="158">
        <f>IF(N173="nulová",J173,0)</f>
        <v>0</v>
      </c>
      <c r="BJ173" s="17" t="s">
        <v>124</v>
      </c>
      <c r="BK173" s="158">
        <f>ROUND(I173*H173,2)</f>
        <v>0</v>
      </c>
      <c r="BL173" s="17" t="s">
        <v>123</v>
      </c>
      <c r="BM173" s="157" t="s">
        <v>362</v>
      </c>
    </row>
    <row r="174" spans="1:65" s="12" customFormat="1" ht="22.9" customHeight="1">
      <c r="B174" s="131"/>
      <c r="D174" s="132" t="s">
        <v>69</v>
      </c>
      <c r="E174" s="142" t="s">
        <v>139</v>
      </c>
      <c r="F174" s="142" t="s">
        <v>140</v>
      </c>
      <c r="I174" s="134"/>
      <c r="J174" s="143">
        <f>BK174</f>
        <v>0</v>
      </c>
      <c r="L174" s="131"/>
      <c r="M174" s="136"/>
      <c r="N174" s="137"/>
      <c r="O174" s="137"/>
      <c r="P174" s="138">
        <f>SUM(P175:P181)</f>
        <v>0</v>
      </c>
      <c r="Q174" s="137"/>
      <c r="R174" s="138">
        <f>SUM(R175:R181)</f>
        <v>2905.6597200000001</v>
      </c>
      <c r="S174" s="137"/>
      <c r="T174" s="139">
        <f>SUM(T175:T181)</f>
        <v>0</v>
      </c>
      <c r="AR174" s="132" t="s">
        <v>78</v>
      </c>
      <c r="AT174" s="140" t="s">
        <v>69</v>
      </c>
      <c r="AU174" s="140" t="s">
        <v>78</v>
      </c>
      <c r="AY174" s="132" t="s">
        <v>116</v>
      </c>
      <c r="BK174" s="141">
        <f>SUM(BK175:BK181)</f>
        <v>0</v>
      </c>
    </row>
    <row r="175" spans="1:65" s="2" customFormat="1" ht="37.9" customHeight="1">
      <c r="A175" s="32"/>
      <c r="B175" s="144"/>
      <c r="C175" s="145" t="s">
        <v>227</v>
      </c>
      <c r="D175" s="145" t="s">
        <v>119</v>
      </c>
      <c r="E175" s="146" t="s">
        <v>363</v>
      </c>
      <c r="F175" s="147" t="s">
        <v>364</v>
      </c>
      <c r="G175" s="148" t="s">
        <v>122</v>
      </c>
      <c r="H175" s="149">
        <v>6</v>
      </c>
      <c r="I175" s="150"/>
      <c r="J175" s="151">
        <f>ROUND(I175*H175,2)</f>
        <v>0</v>
      </c>
      <c r="K175" s="152"/>
      <c r="L175" s="33"/>
      <c r="M175" s="153" t="s">
        <v>1</v>
      </c>
      <c r="N175" s="154" t="s">
        <v>36</v>
      </c>
      <c r="O175" s="58"/>
      <c r="P175" s="155">
        <f>O175*H175</f>
        <v>0</v>
      </c>
      <c r="Q175" s="155">
        <v>0.26375999999999999</v>
      </c>
      <c r="R175" s="155">
        <f>Q175*H175</f>
        <v>1.58256</v>
      </c>
      <c r="S175" s="155">
        <v>0</v>
      </c>
      <c r="T175" s="156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7" t="s">
        <v>123</v>
      </c>
      <c r="AT175" s="157" t="s">
        <v>119</v>
      </c>
      <c r="AU175" s="157" t="s">
        <v>124</v>
      </c>
      <c r="AY175" s="17" t="s">
        <v>116</v>
      </c>
      <c r="BE175" s="158">
        <f>IF(N175="základná",J175,0)</f>
        <v>0</v>
      </c>
      <c r="BF175" s="158">
        <f>IF(N175="znížená",J175,0)</f>
        <v>0</v>
      </c>
      <c r="BG175" s="158">
        <f>IF(N175="zákl. prenesená",J175,0)</f>
        <v>0</v>
      </c>
      <c r="BH175" s="158">
        <f>IF(N175="zníž. prenesená",J175,0)</f>
        <v>0</v>
      </c>
      <c r="BI175" s="158">
        <f>IF(N175="nulová",J175,0)</f>
        <v>0</v>
      </c>
      <c r="BJ175" s="17" t="s">
        <v>124</v>
      </c>
      <c r="BK175" s="158">
        <f>ROUND(I175*H175,2)</f>
        <v>0</v>
      </c>
      <c r="BL175" s="17" t="s">
        <v>123</v>
      </c>
      <c r="BM175" s="157" t="s">
        <v>365</v>
      </c>
    </row>
    <row r="176" spans="1:65" s="13" customFormat="1">
      <c r="B176" s="159"/>
      <c r="D176" s="160" t="s">
        <v>126</v>
      </c>
      <c r="E176" s="161" t="s">
        <v>1</v>
      </c>
      <c r="F176" s="162" t="s">
        <v>351</v>
      </c>
      <c r="H176" s="163">
        <v>6</v>
      </c>
      <c r="I176" s="164"/>
      <c r="L176" s="159"/>
      <c r="M176" s="165"/>
      <c r="N176" s="166"/>
      <c r="O176" s="166"/>
      <c r="P176" s="166"/>
      <c r="Q176" s="166"/>
      <c r="R176" s="166"/>
      <c r="S176" s="166"/>
      <c r="T176" s="167"/>
      <c r="AT176" s="161" t="s">
        <v>126</v>
      </c>
      <c r="AU176" s="161" t="s">
        <v>124</v>
      </c>
      <c r="AV176" s="13" t="s">
        <v>124</v>
      </c>
      <c r="AW176" s="13" t="s">
        <v>27</v>
      </c>
      <c r="AX176" s="13" t="s">
        <v>78</v>
      </c>
      <c r="AY176" s="161" t="s">
        <v>116</v>
      </c>
    </row>
    <row r="177" spans="1:65" s="2" customFormat="1" ht="14.45" customHeight="1">
      <c r="A177" s="32"/>
      <c r="B177" s="144"/>
      <c r="C177" s="145" t="s">
        <v>232</v>
      </c>
      <c r="D177" s="145" t="s">
        <v>119</v>
      </c>
      <c r="E177" s="146" t="s">
        <v>366</v>
      </c>
      <c r="F177" s="147" t="s">
        <v>367</v>
      </c>
      <c r="G177" s="148" t="s">
        <v>368</v>
      </c>
      <c r="H177" s="149">
        <v>1</v>
      </c>
      <c r="I177" s="150"/>
      <c r="J177" s="151">
        <f>ROUND(I177*H177,2)</f>
        <v>0</v>
      </c>
      <c r="K177" s="152"/>
      <c r="L177" s="33"/>
      <c r="M177" s="153" t="s">
        <v>1</v>
      </c>
      <c r="N177" s="154" t="s">
        <v>36</v>
      </c>
      <c r="O177" s="58"/>
      <c r="P177" s="155">
        <f>O177*H177</f>
        <v>0</v>
      </c>
      <c r="Q177" s="155">
        <v>0.26375999999999999</v>
      </c>
      <c r="R177" s="155">
        <f>Q177*H177</f>
        <v>0.26375999999999999</v>
      </c>
      <c r="S177" s="155">
        <v>0</v>
      </c>
      <c r="T177" s="156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7" t="s">
        <v>123</v>
      </c>
      <c r="AT177" s="157" t="s">
        <v>119</v>
      </c>
      <c r="AU177" s="157" t="s">
        <v>124</v>
      </c>
      <c r="AY177" s="17" t="s">
        <v>116</v>
      </c>
      <c r="BE177" s="158">
        <f>IF(N177="základná",J177,0)</f>
        <v>0</v>
      </c>
      <c r="BF177" s="158">
        <f>IF(N177="znížená",J177,0)</f>
        <v>0</v>
      </c>
      <c r="BG177" s="158">
        <f>IF(N177="zákl. prenesená",J177,0)</f>
        <v>0</v>
      </c>
      <c r="BH177" s="158">
        <f>IF(N177="zníž. prenesená",J177,0)</f>
        <v>0</v>
      </c>
      <c r="BI177" s="158">
        <f>IF(N177="nulová",J177,0)</f>
        <v>0</v>
      </c>
      <c r="BJ177" s="17" t="s">
        <v>124</v>
      </c>
      <c r="BK177" s="158">
        <f>ROUND(I177*H177,2)</f>
        <v>0</v>
      </c>
      <c r="BL177" s="17" t="s">
        <v>123</v>
      </c>
      <c r="BM177" s="157" t="s">
        <v>369</v>
      </c>
    </row>
    <row r="178" spans="1:65" s="2" customFormat="1" ht="37.9" customHeight="1">
      <c r="A178" s="32"/>
      <c r="B178" s="144"/>
      <c r="C178" s="145" t="s">
        <v>236</v>
      </c>
      <c r="D178" s="145" t="s">
        <v>119</v>
      </c>
      <c r="E178" s="146" t="s">
        <v>141</v>
      </c>
      <c r="F178" s="147" t="s">
        <v>142</v>
      </c>
      <c r="G178" s="148" t="s">
        <v>122</v>
      </c>
      <c r="H178" s="149">
        <v>3300</v>
      </c>
      <c r="I178" s="150"/>
      <c r="J178" s="151">
        <f>ROUND(I178*H178,2)</f>
        <v>0</v>
      </c>
      <c r="K178" s="152"/>
      <c r="L178" s="33"/>
      <c r="M178" s="153" t="s">
        <v>1</v>
      </c>
      <c r="N178" s="154" t="s">
        <v>36</v>
      </c>
      <c r="O178" s="58"/>
      <c r="P178" s="155">
        <f>O178*H178</f>
        <v>0</v>
      </c>
      <c r="Q178" s="155">
        <v>5.1000000000000004E-4</v>
      </c>
      <c r="R178" s="155">
        <f>Q178*H178</f>
        <v>1.6830000000000001</v>
      </c>
      <c r="S178" s="155">
        <v>0</v>
      </c>
      <c r="T178" s="156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7" t="s">
        <v>123</v>
      </c>
      <c r="AT178" s="157" t="s">
        <v>119</v>
      </c>
      <c r="AU178" s="157" t="s">
        <v>124</v>
      </c>
      <c r="AY178" s="17" t="s">
        <v>116</v>
      </c>
      <c r="BE178" s="158">
        <f>IF(N178="základná",J178,0)</f>
        <v>0</v>
      </c>
      <c r="BF178" s="158">
        <f>IF(N178="znížená",J178,0)</f>
        <v>0</v>
      </c>
      <c r="BG178" s="158">
        <f>IF(N178="zákl. prenesená",J178,0)</f>
        <v>0</v>
      </c>
      <c r="BH178" s="158">
        <f>IF(N178="zníž. prenesená",J178,0)</f>
        <v>0</v>
      </c>
      <c r="BI178" s="158">
        <f>IF(N178="nulová",J178,0)</f>
        <v>0</v>
      </c>
      <c r="BJ178" s="17" t="s">
        <v>124</v>
      </c>
      <c r="BK178" s="158">
        <f>ROUND(I178*H178,2)</f>
        <v>0</v>
      </c>
      <c r="BL178" s="17" t="s">
        <v>123</v>
      </c>
      <c r="BM178" s="157" t="s">
        <v>370</v>
      </c>
    </row>
    <row r="179" spans="1:65" s="2" customFormat="1" ht="37.9" customHeight="1">
      <c r="A179" s="32"/>
      <c r="B179" s="144"/>
      <c r="C179" s="145" t="s">
        <v>240</v>
      </c>
      <c r="D179" s="145" t="s">
        <v>119</v>
      </c>
      <c r="E179" s="146" t="s">
        <v>145</v>
      </c>
      <c r="F179" s="147" t="s">
        <v>146</v>
      </c>
      <c r="G179" s="148" t="s">
        <v>122</v>
      </c>
      <c r="H179" s="149">
        <v>3300</v>
      </c>
      <c r="I179" s="150"/>
      <c r="J179" s="151">
        <f>ROUND(I179*H179,2)</f>
        <v>0</v>
      </c>
      <c r="K179" s="152"/>
      <c r="L179" s="33"/>
      <c r="M179" s="153" t="s">
        <v>1</v>
      </c>
      <c r="N179" s="154" t="s">
        <v>36</v>
      </c>
      <c r="O179" s="58"/>
      <c r="P179" s="155">
        <f>O179*H179</f>
        <v>0</v>
      </c>
      <c r="Q179" s="155">
        <v>0.10373</v>
      </c>
      <c r="R179" s="155">
        <f>Q179*H179</f>
        <v>342.30900000000003</v>
      </c>
      <c r="S179" s="155">
        <v>0</v>
      </c>
      <c r="T179" s="156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7" t="s">
        <v>123</v>
      </c>
      <c r="AT179" s="157" t="s">
        <v>119</v>
      </c>
      <c r="AU179" s="157" t="s">
        <v>124</v>
      </c>
      <c r="AY179" s="17" t="s">
        <v>116</v>
      </c>
      <c r="BE179" s="158">
        <f>IF(N179="základná",J179,0)</f>
        <v>0</v>
      </c>
      <c r="BF179" s="158">
        <f>IF(N179="znížená",J179,0)</f>
        <v>0</v>
      </c>
      <c r="BG179" s="158">
        <f>IF(N179="zákl. prenesená",J179,0)</f>
        <v>0</v>
      </c>
      <c r="BH179" s="158">
        <f>IF(N179="zníž. prenesená",J179,0)</f>
        <v>0</v>
      </c>
      <c r="BI179" s="158">
        <f>IF(N179="nulová",J179,0)</f>
        <v>0</v>
      </c>
      <c r="BJ179" s="17" t="s">
        <v>124</v>
      </c>
      <c r="BK179" s="158">
        <f>ROUND(I179*H179,2)</f>
        <v>0</v>
      </c>
      <c r="BL179" s="17" t="s">
        <v>123</v>
      </c>
      <c r="BM179" s="157" t="s">
        <v>371</v>
      </c>
    </row>
    <row r="180" spans="1:65" s="2" customFormat="1" ht="24.2" customHeight="1">
      <c r="A180" s="32"/>
      <c r="B180" s="144"/>
      <c r="C180" s="145" t="s">
        <v>244</v>
      </c>
      <c r="D180" s="145" t="s">
        <v>119</v>
      </c>
      <c r="E180" s="146" t="s">
        <v>372</v>
      </c>
      <c r="F180" s="147" t="s">
        <v>373</v>
      </c>
      <c r="G180" s="148" t="s">
        <v>122</v>
      </c>
      <c r="H180" s="149">
        <v>19620</v>
      </c>
      <c r="I180" s="150"/>
      <c r="J180" s="151">
        <f>ROUND(I180*H180,2)</f>
        <v>0</v>
      </c>
      <c r="K180" s="152"/>
      <c r="L180" s="33"/>
      <c r="M180" s="153" t="s">
        <v>1</v>
      </c>
      <c r="N180" s="154" t="s">
        <v>36</v>
      </c>
      <c r="O180" s="58"/>
      <c r="P180" s="155">
        <f>O180*H180</f>
        <v>0</v>
      </c>
      <c r="Q180" s="155">
        <v>8.0999999999999996E-4</v>
      </c>
      <c r="R180" s="155">
        <f>Q180*H180</f>
        <v>15.892199999999999</v>
      </c>
      <c r="S180" s="155">
        <v>0</v>
      </c>
      <c r="T180" s="156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7" t="s">
        <v>123</v>
      </c>
      <c r="AT180" s="157" t="s">
        <v>119</v>
      </c>
      <c r="AU180" s="157" t="s">
        <v>124</v>
      </c>
      <c r="AY180" s="17" t="s">
        <v>116</v>
      </c>
      <c r="BE180" s="158">
        <f>IF(N180="základná",J180,0)</f>
        <v>0</v>
      </c>
      <c r="BF180" s="158">
        <f>IF(N180="znížená",J180,0)</f>
        <v>0</v>
      </c>
      <c r="BG180" s="158">
        <f>IF(N180="zákl. prenesená",J180,0)</f>
        <v>0</v>
      </c>
      <c r="BH180" s="158">
        <f>IF(N180="zníž. prenesená",J180,0)</f>
        <v>0</v>
      </c>
      <c r="BI180" s="158">
        <f>IF(N180="nulová",J180,0)</f>
        <v>0</v>
      </c>
      <c r="BJ180" s="17" t="s">
        <v>124</v>
      </c>
      <c r="BK180" s="158">
        <f>ROUND(I180*H180,2)</f>
        <v>0</v>
      </c>
      <c r="BL180" s="17" t="s">
        <v>123</v>
      </c>
      <c r="BM180" s="157" t="s">
        <v>374</v>
      </c>
    </row>
    <row r="181" spans="1:65" s="2" customFormat="1" ht="24.2" customHeight="1">
      <c r="A181" s="32"/>
      <c r="B181" s="144"/>
      <c r="C181" s="145" t="s">
        <v>247</v>
      </c>
      <c r="D181" s="145" t="s">
        <v>119</v>
      </c>
      <c r="E181" s="146" t="s">
        <v>375</v>
      </c>
      <c r="F181" s="147" t="s">
        <v>376</v>
      </c>
      <c r="G181" s="148" t="s">
        <v>122</v>
      </c>
      <c r="H181" s="149">
        <v>19620</v>
      </c>
      <c r="I181" s="150"/>
      <c r="J181" s="151">
        <f>ROUND(I181*H181,2)</f>
        <v>0</v>
      </c>
      <c r="K181" s="152"/>
      <c r="L181" s="33"/>
      <c r="M181" s="153" t="s">
        <v>1</v>
      </c>
      <c r="N181" s="154" t="s">
        <v>36</v>
      </c>
      <c r="O181" s="58"/>
      <c r="P181" s="155">
        <f>O181*H181</f>
        <v>0</v>
      </c>
      <c r="Q181" s="155">
        <v>0.12966</v>
      </c>
      <c r="R181" s="155">
        <f>Q181*H181</f>
        <v>2543.9292</v>
      </c>
      <c r="S181" s="155">
        <v>0</v>
      </c>
      <c r="T181" s="156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7" t="s">
        <v>123</v>
      </c>
      <c r="AT181" s="157" t="s">
        <v>119</v>
      </c>
      <c r="AU181" s="157" t="s">
        <v>124</v>
      </c>
      <c r="AY181" s="17" t="s">
        <v>116</v>
      </c>
      <c r="BE181" s="158">
        <f>IF(N181="základná",J181,0)</f>
        <v>0</v>
      </c>
      <c r="BF181" s="158">
        <f>IF(N181="znížená",J181,0)</f>
        <v>0</v>
      </c>
      <c r="BG181" s="158">
        <f>IF(N181="zákl. prenesená",J181,0)</f>
        <v>0</v>
      </c>
      <c r="BH181" s="158">
        <f>IF(N181="zníž. prenesená",J181,0)</f>
        <v>0</v>
      </c>
      <c r="BI181" s="158">
        <f>IF(N181="nulová",J181,0)</f>
        <v>0</v>
      </c>
      <c r="BJ181" s="17" t="s">
        <v>124</v>
      </c>
      <c r="BK181" s="158">
        <f>ROUND(I181*H181,2)</f>
        <v>0</v>
      </c>
      <c r="BL181" s="17" t="s">
        <v>123</v>
      </c>
      <c r="BM181" s="157" t="s">
        <v>377</v>
      </c>
    </row>
    <row r="182" spans="1:65" s="12" customFormat="1" ht="22.9" customHeight="1">
      <c r="B182" s="131"/>
      <c r="D182" s="132" t="s">
        <v>69</v>
      </c>
      <c r="E182" s="142" t="s">
        <v>156</v>
      </c>
      <c r="F182" s="142" t="s">
        <v>157</v>
      </c>
      <c r="I182" s="134"/>
      <c r="J182" s="143">
        <f>BK182</f>
        <v>0</v>
      </c>
      <c r="L182" s="131"/>
      <c r="M182" s="136"/>
      <c r="N182" s="137"/>
      <c r="O182" s="137"/>
      <c r="P182" s="138">
        <f>SUM(P183:P188)</f>
        <v>0</v>
      </c>
      <c r="Q182" s="137"/>
      <c r="R182" s="138">
        <f>SUM(R183:R188)</f>
        <v>0</v>
      </c>
      <c r="S182" s="137"/>
      <c r="T182" s="139">
        <f>SUM(T183:T188)</f>
        <v>0</v>
      </c>
      <c r="AR182" s="132" t="s">
        <v>78</v>
      </c>
      <c r="AT182" s="140" t="s">
        <v>69</v>
      </c>
      <c r="AU182" s="140" t="s">
        <v>78</v>
      </c>
      <c r="AY182" s="132" t="s">
        <v>116</v>
      </c>
      <c r="BK182" s="141">
        <f>SUM(BK183:BK188)</f>
        <v>0</v>
      </c>
    </row>
    <row r="183" spans="1:65" s="2" customFormat="1" ht="24.2" customHeight="1">
      <c r="A183" s="32"/>
      <c r="B183" s="144"/>
      <c r="C183" s="145" t="s">
        <v>251</v>
      </c>
      <c r="D183" s="145" t="s">
        <v>119</v>
      </c>
      <c r="E183" s="146" t="s">
        <v>159</v>
      </c>
      <c r="F183" s="147" t="s">
        <v>160</v>
      </c>
      <c r="G183" s="148" t="s">
        <v>122</v>
      </c>
      <c r="H183" s="149">
        <v>2125</v>
      </c>
      <c r="I183" s="150"/>
      <c r="J183" s="151">
        <f>ROUND(I183*H183,2)</f>
        <v>0</v>
      </c>
      <c r="K183" s="152"/>
      <c r="L183" s="33"/>
      <c r="M183" s="153" t="s">
        <v>1</v>
      </c>
      <c r="N183" s="154" t="s">
        <v>36</v>
      </c>
      <c r="O183" s="58"/>
      <c r="P183" s="155">
        <f>O183*H183</f>
        <v>0</v>
      </c>
      <c r="Q183" s="155">
        <v>0</v>
      </c>
      <c r="R183" s="155">
        <f>Q183*H183</f>
        <v>0</v>
      </c>
      <c r="S183" s="155">
        <v>0</v>
      </c>
      <c r="T183" s="156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7" t="s">
        <v>123</v>
      </c>
      <c r="AT183" s="157" t="s">
        <v>119</v>
      </c>
      <c r="AU183" s="157" t="s">
        <v>124</v>
      </c>
      <c r="AY183" s="17" t="s">
        <v>116</v>
      </c>
      <c r="BE183" s="158">
        <f>IF(N183="základná",J183,0)</f>
        <v>0</v>
      </c>
      <c r="BF183" s="158">
        <f>IF(N183="znížená",J183,0)</f>
        <v>0</v>
      </c>
      <c r="BG183" s="158">
        <f>IF(N183="zákl. prenesená",J183,0)</f>
        <v>0</v>
      </c>
      <c r="BH183" s="158">
        <f>IF(N183="zníž. prenesená",J183,0)</f>
        <v>0</v>
      </c>
      <c r="BI183" s="158">
        <f>IF(N183="nulová",J183,0)</f>
        <v>0</v>
      </c>
      <c r="BJ183" s="17" t="s">
        <v>124</v>
      </c>
      <c r="BK183" s="158">
        <f>ROUND(I183*H183,2)</f>
        <v>0</v>
      </c>
      <c r="BL183" s="17" t="s">
        <v>123</v>
      </c>
      <c r="BM183" s="157" t="s">
        <v>378</v>
      </c>
    </row>
    <row r="184" spans="1:65" s="14" customFormat="1">
      <c r="B184" s="168"/>
      <c r="D184" s="160" t="s">
        <v>126</v>
      </c>
      <c r="E184" s="169" t="s">
        <v>1</v>
      </c>
      <c r="F184" s="170" t="s">
        <v>162</v>
      </c>
      <c r="H184" s="169" t="s">
        <v>1</v>
      </c>
      <c r="I184" s="171"/>
      <c r="L184" s="168"/>
      <c r="M184" s="172"/>
      <c r="N184" s="173"/>
      <c r="O184" s="173"/>
      <c r="P184" s="173"/>
      <c r="Q184" s="173"/>
      <c r="R184" s="173"/>
      <c r="S184" s="173"/>
      <c r="T184" s="174"/>
      <c r="AT184" s="169" t="s">
        <v>126</v>
      </c>
      <c r="AU184" s="169" t="s">
        <v>124</v>
      </c>
      <c r="AV184" s="14" t="s">
        <v>78</v>
      </c>
      <c r="AW184" s="14" t="s">
        <v>27</v>
      </c>
      <c r="AX184" s="14" t="s">
        <v>70</v>
      </c>
      <c r="AY184" s="169" t="s">
        <v>116</v>
      </c>
    </row>
    <row r="185" spans="1:65" s="13" customFormat="1">
      <c r="B185" s="159"/>
      <c r="D185" s="160" t="s">
        <v>126</v>
      </c>
      <c r="E185" s="161" t="s">
        <v>1</v>
      </c>
      <c r="F185" s="162" t="s">
        <v>379</v>
      </c>
      <c r="H185" s="163">
        <v>2125</v>
      </c>
      <c r="I185" s="164"/>
      <c r="L185" s="159"/>
      <c r="M185" s="165"/>
      <c r="N185" s="166"/>
      <c r="O185" s="166"/>
      <c r="P185" s="166"/>
      <c r="Q185" s="166"/>
      <c r="R185" s="166"/>
      <c r="S185" s="166"/>
      <c r="T185" s="167"/>
      <c r="AT185" s="161" t="s">
        <v>126</v>
      </c>
      <c r="AU185" s="161" t="s">
        <v>124</v>
      </c>
      <c r="AV185" s="13" t="s">
        <v>124</v>
      </c>
      <c r="AW185" s="13" t="s">
        <v>27</v>
      </c>
      <c r="AX185" s="13" t="s">
        <v>78</v>
      </c>
      <c r="AY185" s="161" t="s">
        <v>116</v>
      </c>
    </row>
    <row r="186" spans="1:65" s="2" customFormat="1" ht="24.2" customHeight="1">
      <c r="A186" s="32"/>
      <c r="B186" s="144"/>
      <c r="C186" s="145" t="s">
        <v>255</v>
      </c>
      <c r="D186" s="145" t="s">
        <v>119</v>
      </c>
      <c r="E186" s="146" t="s">
        <v>165</v>
      </c>
      <c r="F186" s="147" t="s">
        <v>166</v>
      </c>
      <c r="G186" s="148" t="s">
        <v>167</v>
      </c>
      <c r="H186" s="149">
        <v>212.5</v>
      </c>
      <c r="I186" s="150"/>
      <c r="J186" s="151">
        <f>ROUND(I186*H186,2)</f>
        <v>0</v>
      </c>
      <c r="K186" s="152"/>
      <c r="L186" s="33"/>
      <c r="M186" s="153" t="s">
        <v>1</v>
      </c>
      <c r="N186" s="154" t="s">
        <v>36</v>
      </c>
      <c r="O186" s="58"/>
      <c r="P186" s="155">
        <f>O186*H186</f>
        <v>0</v>
      </c>
      <c r="Q186" s="155">
        <v>0</v>
      </c>
      <c r="R186" s="155">
        <f>Q186*H186</f>
        <v>0</v>
      </c>
      <c r="S186" s="155">
        <v>0</v>
      </c>
      <c r="T186" s="156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7" t="s">
        <v>123</v>
      </c>
      <c r="AT186" s="157" t="s">
        <v>119</v>
      </c>
      <c r="AU186" s="157" t="s">
        <v>124</v>
      </c>
      <c r="AY186" s="17" t="s">
        <v>116</v>
      </c>
      <c r="BE186" s="158">
        <f>IF(N186="základná",J186,0)</f>
        <v>0</v>
      </c>
      <c r="BF186" s="158">
        <f>IF(N186="znížená",J186,0)</f>
        <v>0</v>
      </c>
      <c r="BG186" s="158">
        <f>IF(N186="zákl. prenesená",J186,0)</f>
        <v>0</v>
      </c>
      <c r="BH186" s="158">
        <f>IF(N186="zníž. prenesená",J186,0)</f>
        <v>0</v>
      </c>
      <c r="BI186" s="158">
        <f>IF(N186="nulová",J186,0)</f>
        <v>0</v>
      </c>
      <c r="BJ186" s="17" t="s">
        <v>124</v>
      </c>
      <c r="BK186" s="158">
        <f>ROUND(I186*H186,2)</f>
        <v>0</v>
      </c>
      <c r="BL186" s="17" t="s">
        <v>123</v>
      </c>
      <c r="BM186" s="157" t="s">
        <v>380</v>
      </c>
    </row>
    <row r="187" spans="1:65" s="14" customFormat="1">
      <c r="B187" s="168"/>
      <c r="D187" s="160" t="s">
        <v>126</v>
      </c>
      <c r="E187" s="169" t="s">
        <v>1</v>
      </c>
      <c r="F187" s="170" t="s">
        <v>169</v>
      </c>
      <c r="H187" s="169" t="s">
        <v>1</v>
      </c>
      <c r="I187" s="171"/>
      <c r="L187" s="168"/>
      <c r="M187" s="172"/>
      <c r="N187" s="173"/>
      <c r="O187" s="173"/>
      <c r="P187" s="173"/>
      <c r="Q187" s="173"/>
      <c r="R187" s="173"/>
      <c r="S187" s="173"/>
      <c r="T187" s="174"/>
      <c r="AT187" s="169" t="s">
        <v>126</v>
      </c>
      <c r="AU187" s="169" t="s">
        <v>124</v>
      </c>
      <c r="AV187" s="14" t="s">
        <v>78</v>
      </c>
      <c r="AW187" s="14" t="s">
        <v>27</v>
      </c>
      <c r="AX187" s="14" t="s">
        <v>70</v>
      </c>
      <c r="AY187" s="169" t="s">
        <v>116</v>
      </c>
    </row>
    <row r="188" spans="1:65" s="13" customFormat="1">
      <c r="B188" s="159"/>
      <c r="D188" s="160" t="s">
        <v>126</v>
      </c>
      <c r="E188" s="161" t="s">
        <v>1</v>
      </c>
      <c r="F188" s="162" t="s">
        <v>381</v>
      </c>
      <c r="H188" s="163">
        <v>212.5</v>
      </c>
      <c r="I188" s="164"/>
      <c r="L188" s="159"/>
      <c r="M188" s="165"/>
      <c r="N188" s="166"/>
      <c r="O188" s="166"/>
      <c r="P188" s="166"/>
      <c r="Q188" s="166"/>
      <c r="R188" s="166"/>
      <c r="S188" s="166"/>
      <c r="T188" s="167"/>
      <c r="AT188" s="161" t="s">
        <v>126</v>
      </c>
      <c r="AU188" s="161" t="s">
        <v>124</v>
      </c>
      <c r="AV188" s="13" t="s">
        <v>124</v>
      </c>
      <c r="AW188" s="13" t="s">
        <v>27</v>
      </c>
      <c r="AX188" s="13" t="s">
        <v>78</v>
      </c>
      <c r="AY188" s="161" t="s">
        <v>116</v>
      </c>
    </row>
    <row r="189" spans="1:65" s="12" customFormat="1" ht="22.9" customHeight="1">
      <c r="B189" s="131"/>
      <c r="D189" s="132" t="s">
        <v>69</v>
      </c>
      <c r="E189" s="142" t="s">
        <v>152</v>
      </c>
      <c r="F189" s="142" t="s">
        <v>171</v>
      </c>
      <c r="I189" s="134"/>
      <c r="J189" s="143">
        <f>BK189</f>
        <v>0</v>
      </c>
      <c r="L189" s="131"/>
      <c r="M189" s="136"/>
      <c r="N189" s="137"/>
      <c r="O189" s="137"/>
      <c r="P189" s="138">
        <f>SUM(P190:P194)</f>
        <v>0</v>
      </c>
      <c r="Q189" s="137"/>
      <c r="R189" s="138">
        <f>SUM(R190:R194)</f>
        <v>34.716760000000001</v>
      </c>
      <c r="S189" s="137"/>
      <c r="T189" s="139">
        <f>SUM(T190:T194)</f>
        <v>0</v>
      </c>
      <c r="AR189" s="132" t="s">
        <v>78</v>
      </c>
      <c r="AT189" s="140" t="s">
        <v>69</v>
      </c>
      <c r="AU189" s="140" t="s">
        <v>78</v>
      </c>
      <c r="AY189" s="132" t="s">
        <v>116</v>
      </c>
      <c r="BK189" s="141">
        <f>SUM(BK190:BK194)</f>
        <v>0</v>
      </c>
    </row>
    <row r="190" spans="1:65" s="2" customFormat="1" ht="24.2" customHeight="1">
      <c r="A190" s="32"/>
      <c r="B190" s="144"/>
      <c r="C190" s="145" t="s">
        <v>264</v>
      </c>
      <c r="D190" s="145" t="s">
        <v>119</v>
      </c>
      <c r="E190" s="146" t="s">
        <v>382</v>
      </c>
      <c r="F190" s="147" t="s">
        <v>383</v>
      </c>
      <c r="G190" s="148" t="s">
        <v>175</v>
      </c>
      <c r="H190" s="149">
        <v>2</v>
      </c>
      <c r="I190" s="150"/>
      <c r="J190" s="151">
        <f>ROUND(I190*H190,2)</f>
        <v>0</v>
      </c>
      <c r="K190" s="152"/>
      <c r="L190" s="33"/>
      <c r="M190" s="153" t="s">
        <v>1</v>
      </c>
      <c r="N190" s="154" t="s">
        <v>36</v>
      </c>
      <c r="O190" s="58"/>
      <c r="P190" s="155">
        <f>O190*H190</f>
        <v>0</v>
      </c>
      <c r="Q190" s="155">
        <v>0.34110000000000001</v>
      </c>
      <c r="R190" s="155">
        <f>Q190*H190</f>
        <v>0.68220000000000003</v>
      </c>
      <c r="S190" s="155">
        <v>0</v>
      </c>
      <c r="T190" s="156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7" t="s">
        <v>123</v>
      </c>
      <c r="AT190" s="157" t="s">
        <v>119</v>
      </c>
      <c r="AU190" s="157" t="s">
        <v>124</v>
      </c>
      <c r="AY190" s="17" t="s">
        <v>116</v>
      </c>
      <c r="BE190" s="158">
        <f>IF(N190="základná",J190,0)</f>
        <v>0</v>
      </c>
      <c r="BF190" s="158">
        <f>IF(N190="znížená",J190,0)</f>
        <v>0</v>
      </c>
      <c r="BG190" s="158">
        <f>IF(N190="zákl. prenesená",J190,0)</f>
        <v>0</v>
      </c>
      <c r="BH190" s="158">
        <f>IF(N190="zníž. prenesená",J190,0)</f>
        <v>0</v>
      </c>
      <c r="BI190" s="158">
        <f>IF(N190="nulová",J190,0)</f>
        <v>0</v>
      </c>
      <c r="BJ190" s="17" t="s">
        <v>124</v>
      </c>
      <c r="BK190" s="158">
        <f>ROUND(I190*H190,2)</f>
        <v>0</v>
      </c>
      <c r="BL190" s="17" t="s">
        <v>123</v>
      </c>
      <c r="BM190" s="157" t="s">
        <v>384</v>
      </c>
    </row>
    <row r="191" spans="1:65" s="2" customFormat="1" ht="14.45" customHeight="1">
      <c r="A191" s="32"/>
      <c r="B191" s="144"/>
      <c r="C191" s="175" t="s">
        <v>269</v>
      </c>
      <c r="D191" s="175" t="s">
        <v>183</v>
      </c>
      <c r="E191" s="176" t="s">
        <v>385</v>
      </c>
      <c r="F191" s="177" t="s">
        <v>386</v>
      </c>
      <c r="G191" s="178" t="s">
        <v>175</v>
      </c>
      <c r="H191" s="179">
        <v>2</v>
      </c>
      <c r="I191" s="180"/>
      <c r="J191" s="181">
        <f>ROUND(I191*H191,2)</f>
        <v>0</v>
      </c>
      <c r="K191" s="182"/>
      <c r="L191" s="183"/>
      <c r="M191" s="184" t="s">
        <v>1</v>
      </c>
      <c r="N191" s="185" t="s">
        <v>36</v>
      </c>
      <c r="O191" s="58"/>
      <c r="P191" s="155">
        <f>O191*H191</f>
        <v>0</v>
      </c>
      <c r="Q191" s="155">
        <v>0.06</v>
      </c>
      <c r="R191" s="155">
        <f>Q191*H191</f>
        <v>0.12</v>
      </c>
      <c r="S191" s="155">
        <v>0</v>
      </c>
      <c r="T191" s="156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7" t="s">
        <v>152</v>
      </c>
      <c r="AT191" s="157" t="s">
        <v>183</v>
      </c>
      <c r="AU191" s="157" t="s">
        <v>124</v>
      </c>
      <c r="AY191" s="17" t="s">
        <v>116</v>
      </c>
      <c r="BE191" s="158">
        <f>IF(N191="základná",J191,0)</f>
        <v>0</v>
      </c>
      <c r="BF191" s="158">
        <f>IF(N191="znížená",J191,0)</f>
        <v>0</v>
      </c>
      <c r="BG191" s="158">
        <f>IF(N191="zákl. prenesená",J191,0)</f>
        <v>0</v>
      </c>
      <c r="BH191" s="158">
        <f>IF(N191="zníž. prenesená",J191,0)</f>
        <v>0</v>
      </c>
      <c r="BI191" s="158">
        <f>IF(N191="nulová",J191,0)</f>
        <v>0</v>
      </c>
      <c r="BJ191" s="17" t="s">
        <v>124</v>
      </c>
      <c r="BK191" s="158">
        <f>ROUND(I191*H191,2)</f>
        <v>0</v>
      </c>
      <c r="BL191" s="17" t="s">
        <v>123</v>
      </c>
      <c r="BM191" s="157" t="s">
        <v>387</v>
      </c>
    </row>
    <row r="192" spans="1:65" s="2" customFormat="1" ht="24.2" customHeight="1">
      <c r="A192" s="32"/>
      <c r="B192" s="144"/>
      <c r="C192" s="145" t="s">
        <v>275</v>
      </c>
      <c r="D192" s="145" t="s">
        <v>119</v>
      </c>
      <c r="E192" s="146" t="s">
        <v>388</v>
      </c>
      <c r="F192" s="147" t="s">
        <v>389</v>
      </c>
      <c r="G192" s="148" t="s">
        <v>175</v>
      </c>
      <c r="H192" s="149">
        <v>2</v>
      </c>
      <c r="I192" s="150"/>
      <c r="J192" s="151">
        <f>ROUND(I192*H192,2)</f>
        <v>0</v>
      </c>
      <c r="K192" s="152"/>
      <c r="L192" s="33"/>
      <c r="M192" s="153" t="s">
        <v>1</v>
      </c>
      <c r="N192" s="154" t="s">
        <v>36</v>
      </c>
      <c r="O192" s="58"/>
      <c r="P192" s="155">
        <f>O192*H192</f>
        <v>0</v>
      </c>
      <c r="Q192" s="155">
        <v>1.056E-2</v>
      </c>
      <c r="R192" s="155">
        <f>Q192*H192</f>
        <v>2.112E-2</v>
      </c>
      <c r="S192" s="155">
        <v>0</v>
      </c>
      <c r="T192" s="156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7" t="s">
        <v>123</v>
      </c>
      <c r="AT192" s="157" t="s">
        <v>119</v>
      </c>
      <c r="AU192" s="157" t="s">
        <v>124</v>
      </c>
      <c r="AY192" s="17" t="s">
        <v>116</v>
      </c>
      <c r="BE192" s="158">
        <f>IF(N192="základná",J192,0)</f>
        <v>0</v>
      </c>
      <c r="BF192" s="158">
        <f>IF(N192="znížená",J192,0)</f>
        <v>0</v>
      </c>
      <c r="BG192" s="158">
        <f>IF(N192="zákl. prenesená",J192,0)</f>
        <v>0</v>
      </c>
      <c r="BH192" s="158">
        <f>IF(N192="zníž. prenesená",J192,0)</f>
        <v>0</v>
      </c>
      <c r="BI192" s="158">
        <f>IF(N192="nulová",J192,0)</f>
        <v>0</v>
      </c>
      <c r="BJ192" s="17" t="s">
        <v>124</v>
      </c>
      <c r="BK192" s="158">
        <f>ROUND(I192*H192,2)</f>
        <v>0</v>
      </c>
      <c r="BL192" s="17" t="s">
        <v>123</v>
      </c>
      <c r="BM192" s="157" t="s">
        <v>390</v>
      </c>
    </row>
    <row r="193" spans="1:65" s="2" customFormat="1" ht="14.45" customHeight="1">
      <c r="A193" s="32"/>
      <c r="B193" s="144"/>
      <c r="C193" s="175" t="s">
        <v>280</v>
      </c>
      <c r="D193" s="175" t="s">
        <v>183</v>
      </c>
      <c r="E193" s="176" t="s">
        <v>391</v>
      </c>
      <c r="F193" s="177" t="s">
        <v>392</v>
      </c>
      <c r="G193" s="178" t="s">
        <v>175</v>
      </c>
      <c r="H193" s="179">
        <v>2</v>
      </c>
      <c r="I193" s="180"/>
      <c r="J193" s="181">
        <f>ROUND(I193*H193,2)</f>
        <v>0</v>
      </c>
      <c r="K193" s="182"/>
      <c r="L193" s="183"/>
      <c r="M193" s="184" t="s">
        <v>1</v>
      </c>
      <c r="N193" s="185" t="s">
        <v>36</v>
      </c>
      <c r="O193" s="58"/>
      <c r="P193" s="155">
        <f>O193*H193</f>
        <v>0</v>
      </c>
      <c r="Q193" s="155">
        <v>0.17</v>
      </c>
      <c r="R193" s="155">
        <f>Q193*H193</f>
        <v>0.34</v>
      </c>
      <c r="S193" s="155">
        <v>0</v>
      </c>
      <c r="T193" s="156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7" t="s">
        <v>152</v>
      </c>
      <c r="AT193" s="157" t="s">
        <v>183</v>
      </c>
      <c r="AU193" s="157" t="s">
        <v>124</v>
      </c>
      <c r="AY193" s="17" t="s">
        <v>116</v>
      </c>
      <c r="BE193" s="158">
        <f>IF(N193="základná",J193,0)</f>
        <v>0</v>
      </c>
      <c r="BF193" s="158">
        <f>IF(N193="znížená",J193,0)</f>
        <v>0</v>
      </c>
      <c r="BG193" s="158">
        <f>IF(N193="zákl. prenesená",J193,0)</f>
        <v>0</v>
      </c>
      <c r="BH193" s="158">
        <f>IF(N193="zníž. prenesená",J193,0)</f>
        <v>0</v>
      </c>
      <c r="BI193" s="158">
        <f>IF(N193="nulová",J193,0)</f>
        <v>0</v>
      </c>
      <c r="BJ193" s="17" t="s">
        <v>124</v>
      </c>
      <c r="BK193" s="158">
        <f>ROUND(I193*H193,2)</f>
        <v>0</v>
      </c>
      <c r="BL193" s="17" t="s">
        <v>123</v>
      </c>
      <c r="BM193" s="157" t="s">
        <v>393</v>
      </c>
    </row>
    <row r="194" spans="1:65" s="2" customFormat="1" ht="14.45" customHeight="1">
      <c r="A194" s="32"/>
      <c r="B194" s="144"/>
      <c r="C194" s="145" t="s">
        <v>286</v>
      </c>
      <c r="D194" s="145" t="s">
        <v>119</v>
      </c>
      <c r="E194" s="146" t="s">
        <v>173</v>
      </c>
      <c r="F194" s="147" t="s">
        <v>174</v>
      </c>
      <c r="G194" s="148" t="s">
        <v>175</v>
      </c>
      <c r="H194" s="149">
        <v>81</v>
      </c>
      <c r="I194" s="150"/>
      <c r="J194" s="151">
        <f>ROUND(I194*H194,2)</f>
        <v>0</v>
      </c>
      <c r="K194" s="152"/>
      <c r="L194" s="33"/>
      <c r="M194" s="153" t="s">
        <v>1</v>
      </c>
      <c r="N194" s="154" t="s">
        <v>36</v>
      </c>
      <c r="O194" s="58"/>
      <c r="P194" s="155">
        <f>O194*H194</f>
        <v>0</v>
      </c>
      <c r="Q194" s="155">
        <v>0.41424</v>
      </c>
      <c r="R194" s="155">
        <f>Q194*H194</f>
        <v>33.553440000000002</v>
      </c>
      <c r="S194" s="155">
        <v>0</v>
      </c>
      <c r="T194" s="156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7" t="s">
        <v>123</v>
      </c>
      <c r="AT194" s="157" t="s">
        <v>119</v>
      </c>
      <c r="AU194" s="157" t="s">
        <v>124</v>
      </c>
      <c r="AY194" s="17" t="s">
        <v>116</v>
      </c>
      <c r="BE194" s="158">
        <f>IF(N194="základná",J194,0)</f>
        <v>0</v>
      </c>
      <c r="BF194" s="158">
        <f>IF(N194="znížená",J194,0)</f>
        <v>0</v>
      </c>
      <c r="BG194" s="158">
        <f>IF(N194="zákl. prenesená",J194,0)</f>
        <v>0</v>
      </c>
      <c r="BH194" s="158">
        <f>IF(N194="zníž. prenesená",J194,0)</f>
        <v>0</v>
      </c>
      <c r="BI194" s="158">
        <f>IF(N194="nulová",J194,0)</f>
        <v>0</v>
      </c>
      <c r="BJ194" s="17" t="s">
        <v>124</v>
      </c>
      <c r="BK194" s="158">
        <f>ROUND(I194*H194,2)</f>
        <v>0</v>
      </c>
      <c r="BL194" s="17" t="s">
        <v>123</v>
      </c>
      <c r="BM194" s="157" t="s">
        <v>394</v>
      </c>
    </row>
    <row r="195" spans="1:65" s="12" customFormat="1" ht="22.9" customHeight="1">
      <c r="B195" s="131"/>
      <c r="D195" s="132" t="s">
        <v>69</v>
      </c>
      <c r="E195" s="142" t="s">
        <v>158</v>
      </c>
      <c r="F195" s="142" t="s">
        <v>177</v>
      </c>
      <c r="I195" s="134"/>
      <c r="J195" s="143">
        <f>BK195</f>
        <v>0</v>
      </c>
      <c r="L195" s="131"/>
      <c r="M195" s="136"/>
      <c r="N195" s="137"/>
      <c r="O195" s="137"/>
      <c r="P195" s="138">
        <f>SUM(P196:P252)</f>
        <v>0</v>
      </c>
      <c r="Q195" s="137"/>
      <c r="R195" s="138">
        <f>SUM(R196:R252)</f>
        <v>36.667519999999989</v>
      </c>
      <c r="S195" s="137"/>
      <c r="T195" s="139">
        <f>SUM(T196:T252)</f>
        <v>16.681999999999999</v>
      </c>
      <c r="AR195" s="132" t="s">
        <v>78</v>
      </c>
      <c r="AT195" s="140" t="s">
        <v>69</v>
      </c>
      <c r="AU195" s="140" t="s">
        <v>78</v>
      </c>
      <c r="AY195" s="132" t="s">
        <v>116</v>
      </c>
      <c r="BK195" s="141">
        <f>SUM(BK196:BK252)</f>
        <v>0</v>
      </c>
    </row>
    <row r="196" spans="1:65" s="2" customFormat="1" ht="24.2" customHeight="1">
      <c r="A196" s="32"/>
      <c r="B196" s="144"/>
      <c r="C196" s="145" t="s">
        <v>395</v>
      </c>
      <c r="D196" s="145" t="s">
        <v>119</v>
      </c>
      <c r="E196" s="146" t="s">
        <v>179</v>
      </c>
      <c r="F196" s="147" t="s">
        <v>180</v>
      </c>
      <c r="G196" s="148" t="s">
        <v>175</v>
      </c>
      <c r="H196" s="149">
        <v>29</v>
      </c>
      <c r="I196" s="150"/>
      <c r="J196" s="151">
        <f t="shared" ref="J196:J202" si="0">ROUND(I196*H196,2)</f>
        <v>0</v>
      </c>
      <c r="K196" s="152"/>
      <c r="L196" s="33"/>
      <c r="M196" s="153" t="s">
        <v>1</v>
      </c>
      <c r="N196" s="154" t="s">
        <v>36</v>
      </c>
      <c r="O196" s="58"/>
      <c r="P196" s="155">
        <f t="shared" ref="P196:P202" si="1">O196*H196</f>
        <v>0</v>
      </c>
      <c r="Q196" s="155">
        <v>0.15756000000000001</v>
      </c>
      <c r="R196" s="155">
        <f t="shared" ref="R196:R202" si="2">Q196*H196</f>
        <v>4.5692399999999997</v>
      </c>
      <c r="S196" s="155">
        <v>0</v>
      </c>
      <c r="T196" s="156">
        <f t="shared" ref="T196:T202" si="3"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7" t="s">
        <v>123</v>
      </c>
      <c r="AT196" s="157" t="s">
        <v>119</v>
      </c>
      <c r="AU196" s="157" t="s">
        <v>124</v>
      </c>
      <c r="AY196" s="17" t="s">
        <v>116</v>
      </c>
      <c r="BE196" s="158">
        <f t="shared" ref="BE196:BE202" si="4">IF(N196="základná",J196,0)</f>
        <v>0</v>
      </c>
      <c r="BF196" s="158">
        <f t="shared" ref="BF196:BF202" si="5">IF(N196="znížená",J196,0)</f>
        <v>0</v>
      </c>
      <c r="BG196" s="158">
        <f t="shared" ref="BG196:BG202" si="6">IF(N196="zákl. prenesená",J196,0)</f>
        <v>0</v>
      </c>
      <c r="BH196" s="158">
        <f t="shared" ref="BH196:BH202" si="7">IF(N196="zníž. prenesená",J196,0)</f>
        <v>0</v>
      </c>
      <c r="BI196" s="158">
        <f t="shared" ref="BI196:BI202" si="8">IF(N196="nulová",J196,0)</f>
        <v>0</v>
      </c>
      <c r="BJ196" s="17" t="s">
        <v>124</v>
      </c>
      <c r="BK196" s="158">
        <f t="shared" ref="BK196:BK202" si="9">ROUND(I196*H196,2)</f>
        <v>0</v>
      </c>
      <c r="BL196" s="17" t="s">
        <v>123</v>
      </c>
      <c r="BM196" s="157" t="s">
        <v>396</v>
      </c>
    </row>
    <row r="197" spans="1:65" s="2" customFormat="1" ht="14.45" customHeight="1">
      <c r="A197" s="32"/>
      <c r="B197" s="144"/>
      <c r="C197" s="175" t="s">
        <v>397</v>
      </c>
      <c r="D197" s="175" t="s">
        <v>183</v>
      </c>
      <c r="E197" s="176" t="s">
        <v>184</v>
      </c>
      <c r="F197" s="177" t="s">
        <v>185</v>
      </c>
      <c r="G197" s="178" t="s">
        <v>175</v>
      </c>
      <c r="H197" s="179">
        <v>29</v>
      </c>
      <c r="I197" s="180"/>
      <c r="J197" s="181">
        <f t="shared" si="0"/>
        <v>0</v>
      </c>
      <c r="K197" s="182"/>
      <c r="L197" s="183"/>
      <c r="M197" s="184" t="s">
        <v>1</v>
      </c>
      <c r="N197" s="185" t="s">
        <v>36</v>
      </c>
      <c r="O197" s="58"/>
      <c r="P197" s="155">
        <f t="shared" si="1"/>
        <v>0</v>
      </c>
      <c r="Q197" s="155">
        <v>1.5E-3</v>
      </c>
      <c r="R197" s="155">
        <f t="shared" si="2"/>
        <v>4.3500000000000004E-2</v>
      </c>
      <c r="S197" s="155">
        <v>0</v>
      </c>
      <c r="T197" s="156">
        <f t="shared" si="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7" t="s">
        <v>152</v>
      </c>
      <c r="AT197" s="157" t="s">
        <v>183</v>
      </c>
      <c r="AU197" s="157" t="s">
        <v>124</v>
      </c>
      <c r="AY197" s="17" t="s">
        <v>116</v>
      </c>
      <c r="BE197" s="158">
        <f t="shared" si="4"/>
        <v>0</v>
      </c>
      <c r="BF197" s="158">
        <f t="shared" si="5"/>
        <v>0</v>
      </c>
      <c r="BG197" s="158">
        <f t="shared" si="6"/>
        <v>0</v>
      </c>
      <c r="BH197" s="158">
        <f t="shared" si="7"/>
        <v>0</v>
      </c>
      <c r="BI197" s="158">
        <f t="shared" si="8"/>
        <v>0</v>
      </c>
      <c r="BJ197" s="17" t="s">
        <v>124</v>
      </c>
      <c r="BK197" s="158">
        <f t="shared" si="9"/>
        <v>0</v>
      </c>
      <c r="BL197" s="17" t="s">
        <v>123</v>
      </c>
      <c r="BM197" s="157" t="s">
        <v>398</v>
      </c>
    </row>
    <row r="198" spans="1:65" s="2" customFormat="1" ht="24.2" customHeight="1">
      <c r="A198" s="32"/>
      <c r="B198" s="144"/>
      <c r="C198" s="145" t="s">
        <v>399</v>
      </c>
      <c r="D198" s="145" t="s">
        <v>119</v>
      </c>
      <c r="E198" s="146" t="s">
        <v>188</v>
      </c>
      <c r="F198" s="147" t="s">
        <v>189</v>
      </c>
      <c r="G198" s="148" t="s">
        <v>175</v>
      </c>
      <c r="H198" s="149">
        <v>135</v>
      </c>
      <c r="I198" s="150"/>
      <c r="J198" s="151">
        <f t="shared" si="0"/>
        <v>0</v>
      </c>
      <c r="K198" s="152"/>
      <c r="L198" s="33"/>
      <c r="M198" s="153" t="s">
        <v>1</v>
      </c>
      <c r="N198" s="154" t="s">
        <v>36</v>
      </c>
      <c r="O198" s="58"/>
      <c r="P198" s="155">
        <f t="shared" si="1"/>
        <v>0</v>
      </c>
      <c r="Q198" s="155">
        <v>0.22133</v>
      </c>
      <c r="R198" s="155">
        <f t="shared" si="2"/>
        <v>29.879549999999998</v>
      </c>
      <c r="S198" s="155">
        <v>0</v>
      </c>
      <c r="T198" s="156">
        <f t="shared" si="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7" t="s">
        <v>123</v>
      </c>
      <c r="AT198" s="157" t="s">
        <v>119</v>
      </c>
      <c r="AU198" s="157" t="s">
        <v>124</v>
      </c>
      <c r="AY198" s="17" t="s">
        <v>116</v>
      </c>
      <c r="BE198" s="158">
        <f t="shared" si="4"/>
        <v>0</v>
      </c>
      <c r="BF198" s="158">
        <f t="shared" si="5"/>
        <v>0</v>
      </c>
      <c r="BG198" s="158">
        <f t="shared" si="6"/>
        <v>0</v>
      </c>
      <c r="BH198" s="158">
        <f t="shared" si="7"/>
        <v>0</v>
      </c>
      <c r="BI198" s="158">
        <f t="shared" si="8"/>
        <v>0</v>
      </c>
      <c r="BJ198" s="17" t="s">
        <v>124</v>
      </c>
      <c r="BK198" s="158">
        <f t="shared" si="9"/>
        <v>0</v>
      </c>
      <c r="BL198" s="17" t="s">
        <v>123</v>
      </c>
      <c r="BM198" s="157" t="s">
        <v>400</v>
      </c>
    </row>
    <row r="199" spans="1:65" s="2" customFormat="1" ht="24.2" customHeight="1">
      <c r="A199" s="32"/>
      <c r="B199" s="144"/>
      <c r="C199" s="175" t="s">
        <v>401</v>
      </c>
      <c r="D199" s="175" t="s">
        <v>183</v>
      </c>
      <c r="E199" s="176" t="s">
        <v>192</v>
      </c>
      <c r="F199" s="177" t="s">
        <v>193</v>
      </c>
      <c r="G199" s="178" t="s">
        <v>175</v>
      </c>
      <c r="H199" s="179">
        <v>135</v>
      </c>
      <c r="I199" s="180"/>
      <c r="J199" s="181">
        <f t="shared" si="0"/>
        <v>0</v>
      </c>
      <c r="K199" s="182"/>
      <c r="L199" s="183"/>
      <c r="M199" s="184" t="s">
        <v>1</v>
      </c>
      <c r="N199" s="185" t="s">
        <v>36</v>
      </c>
      <c r="O199" s="58"/>
      <c r="P199" s="155">
        <f t="shared" si="1"/>
        <v>0</v>
      </c>
      <c r="Q199" s="155">
        <v>0</v>
      </c>
      <c r="R199" s="155">
        <f t="shared" si="2"/>
        <v>0</v>
      </c>
      <c r="S199" s="155">
        <v>0</v>
      </c>
      <c r="T199" s="156">
        <f t="shared" si="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7" t="s">
        <v>152</v>
      </c>
      <c r="AT199" s="157" t="s">
        <v>183</v>
      </c>
      <c r="AU199" s="157" t="s">
        <v>124</v>
      </c>
      <c r="AY199" s="17" t="s">
        <v>116</v>
      </c>
      <c r="BE199" s="158">
        <f t="shared" si="4"/>
        <v>0</v>
      </c>
      <c r="BF199" s="158">
        <f t="shared" si="5"/>
        <v>0</v>
      </c>
      <c r="BG199" s="158">
        <f t="shared" si="6"/>
        <v>0</v>
      </c>
      <c r="BH199" s="158">
        <f t="shared" si="7"/>
        <v>0</v>
      </c>
      <c r="BI199" s="158">
        <f t="shared" si="8"/>
        <v>0</v>
      </c>
      <c r="BJ199" s="17" t="s">
        <v>124</v>
      </c>
      <c r="BK199" s="158">
        <f t="shared" si="9"/>
        <v>0</v>
      </c>
      <c r="BL199" s="17" t="s">
        <v>123</v>
      </c>
      <c r="BM199" s="157" t="s">
        <v>402</v>
      </c>
    </row>
    <row r="200" spans="1:65" s="2" customFormat="1" ht="14.45" customHeight="1">
      <c r="A200" s="32"/>
      <c r="B200" s="144"/>
      <c r="C200" s="175" t="s">
        <v>403</v>
      </c>
      <c r="D200" s="175" t="s">
        <v>183</v>
      </c>
      <c r="E200" s="176" t="s">
        <v>196</v>
      </c>
      <c r="F200" s="177" t="s">
        <v>197</v>
      </c>
      <c r="G200" s="178" t="s">
        <v>175</v>
      </c>
      <c r="H200" s="179">
        <v>135</v>
      </c>
      <c r="I200" s="180"/>
      <c r="J200" s="181">
        <f t="shared" si="0"/>
        <v>0</v>
      </c>
      <c r="K200" s="182"/>
      <c r="L200" s="183"/>
      <c r="M200" s="184" t="s">
        <v>1</v>
      </c>
      <c r="N200" s="185" t="s">
        <v>36</v>
      </c>
      <c r="O200" s="58"/>
      <c r="P200" s="155">
        <f t="shared" si="1"/>
        <v>0</v>
      </c>
      <c r="Q200" s="155">
        <v>0</v>
      </c>
      <c r="R200" s="155">
        <f t="shared" si="2"/>
        <v>0</v>
      </c>
      <c r="S200" s="155">
        <v>0</v>
      </c>
      <c r="T200" s="156">
        <f t="shared" si="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7" t="s">
        <v>152</v>
      </c>
      <c r="AT200" s="157" t="s">
        <v>183</v>
      </c>
      <c r="AU200" s="157" t="s">
        <v>124</v>
      </c>
      <c r="AY200" s="17" t="s">
        <v>116</v>
      </c>
      <c r="BE200" s="158">
        <f t="shared" si="4"/>
        <v>0</v>
      </c>
      <c r="BF200" s="158">
        <f t="shared" si="5"/>
        <v>0</v>
      </c>
      <c r="BG200" s="158">
        <f t="shared" si="6"/>
        <v>0</v>
      </c>
      <c r="BH200" s="158">
        <f t="shared" si="7"/>
        <v>0</v>
      </c>
      <c r="BI200" s="158">
        <f t="shared" si="8"/>
        <v>0</v>
      </c>
      <c r="BJ200" s="17" t="s">
        <v>124</v>
      </c>
      <c r="BK200" s="158">
        <f t="shared" si="9"/>
        <v>0</v>
      </c>
      <c r="BL200" s="17" t="s">
        <v>123</v>
      </c>
      <c r="BM200" s="157" t="s">
        <v>404</v>
      </c>
    </row>
    <row r="201" spans="1:65" s="2" customFormat="1" ht="14.45" customHeight="1">
      <c r="A201" s="32"/>
      <c r="B201" s="144"/>
      <c r="C201" s="145" t="s">
        <v>405</v>
      </c>
      <c r="D201" s="145" t="s">
        <v>119</v>
      </c>
      <c r="E201" s="146" t="s">
        <v>200</v>
      </c>
      <c r="F201" s="147" t="s">
        <v>201</v>
      </c>
      <c r="G201" s="148" t="s">
        <v>175</v>
      </c>
      <c r="H201" s="149">
        <v>150</v>
      </c>
      <c r="I201" s="150"/>
      <c r="J201" s="151">
        <f t="shared" si="0"/>
        <v>0</v>
      </c>
      <c r="K201" s="152"/>
      <c r="L201" s="33"/>
      <c r="M201" s="153" t="s">
        <v>1</v>
      </c>
      <c r="N201" s="154" t="s">
        <v>36</v>
      </c>
      <c r="O201" s="58"/>
      <c r="P201" s="155">
        <f t="shared" si="1"/>
        <v>0</v>
      </c>
      <c r="Q201" s="155">
        <v>0</v>
      </c>
      <c r="R201" s="155">
        <f t="shared" si="2"/>
        <v>0</v>
      </c>
      <c r="S201" s="155">
        <v>0</v>
      </c>
      <c r="T201" s="156">
        <f t="shared" si="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7" t="s">
        <v>123</v>
      </c>
      <c r="AT201" s="157" t="s">
        <v>119</v>
      </c>
      <c r="AU201" s="157" t="s">
        <v>124</v>
      </c>
      <c r="AY201" s="17" t="s">
        <v>116</v>
      </c>
      <c r="BE201" s="158">
        <f t="shared" si="4"/>
        <v>0</v>
      </c>
      <c r="BF201" s="158">
        <f t="shared" si="5"/>
        <v>0</v>
      </c>
      <c r="BG201" s="158">
        <f t="shared" si="6"/>
        <v>0</v>
      </c>
      <c r="BH201" s="158">
        <f t="shared" si="7"/>
        <v>0</v>
      </c>
      <c r="BI201" s="158">
        <f t="shared" si="8"/>
        <v>0</v>
      </c>
      <c r="BJ201" s="17" t="s">
        <v>124</v>
      </c>
      <c r="BK201" s="158">
        <f t="shared" si="9"/>
        <v>0</v>
      </c>
      <c r="BL201" s="17" t="s">
        <v>123</v>
      </c>
      <c r="BM201" s="157" t="s">
        <v>406</v>
      </c>
    </row>
    <row r="202" spans="1:65" s="2" customFormat="1" ht="37.9" customHeight="1">
      <c r="A202" s="32"/>
      <c r="B202" s="144"/>
      <c r="C202" s="145" t="s">
        <v>407</v>
      </c>
      <c r="D202" s="145" t="s">
        <v>119</v>
      </c>
      <c r="E202" s="146" t="s">
        <v>204</v>
      </c>
      <c r="F202" s="147" t="s">
        <v>205</v>
      </c>
      <c r="G202" s="148" t="s">
        <v>206</v>
      </c>
      <c r="H202" s="149">
        <v>2723</v>
      </c>
      <c r="I202" s="150"/>
      <c r="J202" s="151">
        <f t="shared" si="0"/>
        <v>0</v>
      </c>
      <c r="K202" s="152"/>
      <c r="L202" s="33"/>
      <c r="M202" s="153" t="s">
        <v>1</v>
      </c>
      <c r="N202" s="154" t="s">
        <v>36</v>
      </c>
      <c r="O202" s="58"/>
      <c r="P202" s="155">
        <f t="shared" si="1"/>
        <v>0</v>
      </c>
      <c r="Q202" s="155">
        <v>1.1E-4</v>
      </c>
      <c r="R202" s="155">
        <f t="shared" si="2"/>
        <v>0.29953000000000002</v>
      </c>
      <c r="S202" s="155">
        <v>0</v>
      </c>
      <c r="T202" s="156">
        <f t="shared" si="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7" t="s">
        <v>123</v>
      </c>
      <c r="AT202" s="157" t="s">
        <v>119</v>
      </c>
      <c r="AU202" s="157" t="s">
        <v>124</v>
      </c>
      <c r="AY202" s="17" t="s">
        <v>116</v>
      </c>
      <c r="BE202" s="158">
        <f t="shared" si="4"/>
        <v>0</v>
      </c>
      <c r="BF202" s="158">
        <f t="shared" si="5"/>
        <v>0</v>
      </c>
      <c r="BG202" s="158">
        <f t="shared" si="6"/>
        <v>0</v>
      </c>
      <c r="BH202" s="158">
        <f t="shared" si="7"/>
        <v>0</v>
      </c>
      <c r="BI202" s="158">
        <f t="shared" si="8"/>
        <v>0</v>
      </c>
      <c r="BJ202" s="17" t="s">
        <v>124</v>
      </c>
      <c r="BK202" s="158">
        <f t="shared" si="9"/>
        <v>0</v>
      </c>
      <c r="BL202" s="17" t="s">
        <v>123</v>
      </c>
      <c r="BM202" s="157" t="s">
        <v>408</v>
      </c>
    </row>
    <row r="203" spans="1:65" s="13" customFormat="1">
      <c r="B203" s="159"/>
      <c r="D203" s="160" t="s">
        <v>126</v>
      </c>
      <c r="E203" s="161" t="s">
        <v>1</v>
      </c>
      <c r="F203" s="162" t="s">
        <v>409</v>
      </c>
      <c r="H203" s="163">
        <v>790</v>
      </c>
      <c r="I203" s="164"/>
      <c r="L203" s="159"/>
      <c r="M203" s="165"/>
      <c r="N203" s="166"/>
      <c r="O203" s="166"/>
      <c r="P203" s="166"/>
      <c r="Q203" s="166"/>
      <c r="R203" s="166"/>
      <c r="S203" s="166"/>
      <c r="T203" s="167"/>
      <c r="AT203" s="161" t="s">
        <v>126</v>
      </c>
      <c r="AU203" s="161" t="s">
        <v>124</v>
      </c>
      <c r="AV203" s="13" t="s">
        <v>124</v>
      </c>
      <c r="AW203" s="13" t="s">
        <v>27</v>
      </c>
      <c r="AX203" s="13" t="s">
        <v>70</v>
      </c>
      <c r="AY203" s="161" t="s">
        <v>116</v>
      </c>
    </row>
    <row r="204" spans="1:65" s="13" customFormat="1">
      <c r="B204" s="159"/>
      <c r="D204" s="160" t="s">
        <v>126</v>
      </c>
      <c r="E204" s="161" t="s">
        <v>1</v>
      </c>
      <c r="F204" s="162" t="s">
        <v>410</v>
      </c>
      <c r="H204" s="163">
        <v>1933</v>
      </c>
      <c r="I204" s="164"/>
      <c r="L204" s="159"/>
      <c r="M204" s="165"/>
      <c r="N204" s="166"/>
      <c r="O204" s="166"/>
      <c r="P204" s="166"/>
      <c r="Q204" s="166"/>
      <c r="R204" s="166"/>
      <c r="S204" s="166"/>
      <c r="T204" s="167"/>
      <c r="AT204" s="161" t="s">
        <v>126</v>
      </c>
      <c r="AU204" s="161" t="s">
        <v>124</v>
      </c>
      <c r="AV204" s="13" t="s">
        <v>124</v>
      </c>
      <c r="AW204" s="13" t="s">
        <v>27</v>
      </c>
      <c r="AX204" s="13" t="s">
        <v>70</v>
      </c>
      <c r="AY204" s="161" t="s">
        <v>116</v>
      </c>
    </row>
    <row r="205" spans="1:65" s="15" customFormat="1">
      <c r="B205" s="186"/>
      <c r="D205" s="160" t="s">
        <v>126</v>
      </c>
      <c r="E205" s="187" t="s">
        <v>1</v>
      </c>
      <c r="F205" s="188" t="s">
        <v>210</v>
      </c>
      <c r="H205" s="189">
        <v>2723</v>
      </c>
      <c r="I205" s="190"/>
      <c r="L205" s="186"/>
      <c r="M205" s="191"/>
      <c r="N205" s="192"/>
      <c r="O205" s="192"/>
      <c r="P205" s="192"/>
      <c r="Q205" s="192"/>
      <c r="R205" s="192"/>
      <c r="S205" s="192"/>
      <c r="T205" s="193"/>
      <c r="AT205" s="187" t="s">
        <v>126</v>
      </c>
      <c r="AU205" s="187" t="s">
        <v>124</v>
      </c>
      <c r="AV205" s="15" t="s">
        <v>123</v>
      </c>
      <c r="AW205" s="15" t="s">
        <v>27</v>
      </c>
      <c r="AX205" s="15" t="s">
        <v>78</v>
      </c>
      <c r="AY205" s="187" t="s">
        <v>116</v>
      </c>
    </row>
    <row r="206" spans="1:65" s="2" customFormat="1" ht="37.9" customHeight="1">
      <c r="A206" s="32"/>
      <c r="B206" s="144"/>
      <c r="C206" s="145" t="s">
        <v>411</v>
      </c>
      <c r="D206" s="145" t="s">
        <v>119</v>
      </c>
      <c r="E206" s="146" t="s">
        <v>212</v>
      </c>
      <c r="F206" s="147" t="s">
        <v>213</v>
      </c>
      <c r="G206" s="148" t="s">
        <v>206</v>
      </c>
      <c r="H206" s="149">
        <v>4958</v>
      </c>
      <c r="I206" s="150"/>
      <c r="J206" s="151">
        <f>ROUND(I206*H206,2)</f>
        <v>0</v>
      </c>
      <c r="K206" s="152"/>
      <c r="L206" s="33"/>
      <c r="M206" s="153" t="s">
        <v>1</v>
      </c>
      <c r="N206" s="154" t="s">
        <v>36</v>
      </c>
      <c r="O206" s="58"/>
      <c r="P206" s="155">
        <f>O206*H206</f>
        <v>0</v>
      </c>
      <c r="Q206" s="155">
        <v>2.2000000000000001E-4</v>
      </c>
      <c r="R206" s="155">
        <f>Q206*H206</f>
        <v>1.09076</v>
      </c>
      <c r="S206" s="155">
        <v>0</v>
      </c>
      <c r="T206" s="156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7" t="s">
        <v>123</v>
      </c>
      <c r="AT206" s="157" t="s">
        <v>119</v>
      </c>
      <c r="AU206" s="157" t="s">
        <v>124</v>
      </c>
      <c r="AY206" s="17" t="s">
        <v>116</v>
      </c>
      <c r="BE206" s="158">
        <f>IF(N206="základná",J206,0)</f>
        <v>0</v>
      </c>
      <c r="BF206" s="158">
        <f>IF(N206="znížená",J206,0)</f>
        <v>0</v>
      </c>
      <c r="BG206" s="158">
        <f>IF(N206="zákl. prenesená",J206,0)</f>
        <v>0</v>
      </c>
      <c r="BH206" s="158">
        <f>IF(N206="zníž. prenesená",J206,0)</f>
        <v>0</v>
      </c>
      <c r="BI206" s="158">
        <f>IF(N206="nulová",J206,0)</f>
        <v>0</v>
      </c>
      <c r="BJ206" s="17" t="s">
        <v>124</v>
      </c>
      <c r="BK206" s="158">
        <f>ROUND(I206*H206,2)</f>
        <v>0</v>
      </c>
      <c r="BL206" s="17" t="s">
        <v>123</v>
      </c>
      <c r="BM206" s="157" t="s">
        <v>412</v>
      </c>
    </row>
    <row r="207" spans="1:65" s="13" customFormat="1">
      <c r="B207" s="159"/>
      <c r="D207" s="160" t="s">
        <v>126</v>
      </c>
      <c r="E207" s="161" t="s">
        <v>1</v>
      </c>
      <c r="F207" s="162" t="s">
        <v>413</v>
      </c>
      <c r="H207" s="163">
        <v>4958</v>
      </c>
      <c r="I207" s="164"/>
      <c r="L207" s="159"/>
      <c r="M207" s="165"/>
      <c r="N207" s="166"/>
      <c r="O207" s="166"/>
      <c r="P207" s="166"/>
      <c r="Q207" s="166"/>
      <c r="R207" s="166"/>
      <c r="S207" s="166"/>
      <c r="T207" s="167"/>
      <c r="AT207" s="161" t="s">
        <v>126</v>
      </c>
      <c r="AU207" s="161" t="s">
        <v>124</v>
      </c>
      <c r="AV207" s="13" t="s">
        <v>124</v>
      </c>
      <c r="AW207" s="13" t="s">
        <v>27</v>
      </c>
      <c r="AX207" s="13" t="s">
        <v>78</v>
      </c>
      <c r="AY207" s="161" t="s">
        <v>116</v>
      </c>
    </row>
    <row r="208" spans="1:65" s="2" customFormat="1" ht="37.9" customHeight="1">
      <c r="A208" s="32"/>
      <c r="B208" s="144"/>
      <c r="C208" s="145" t="s">
        <v>414</v>
      </c>
      <c r="D208" s="145" t="s">
        <v>119</v>
      </c>
      <c r="E208" s="146" t="s">
        <v>216</v>
      </c>
      <c r="F208" s="147" t="s">
        <v>217</v>
      </c>
      <c r="G208" s="148" t="s">
        <v>206</v>
      </c>
      <c r="H208" s="149">
        <v>285</v>
      </c>
      <c r="I208" s="150"/>
      <c r="J208" s="151">
        <f>ROUND(I208*H208,2)</f>
        <v>0</v>
      </c>
      <c r="K208" s="152"/>
      <c r="L208" s="33"/>
      <c r="M208" s="153" t="s">
        <v>1</v>
      </c>
      <c r="N208" s="154" t="s">
        <v>36</v>
      </c>
      <c r="O208" s="58"/>
      <c r="P208" s="155">
        <f>O208*H208</f>
        <v>0</v>
      </c>
      <c r="Q208" s="155">
        <v>8.0000000000000007E-5</v>
      </c>
      <c r="R208" s="155">
        <f>Q208*H208</f>
        <v>2.2800000000000001E-2</v>
      </c>
      <c r="S208" s="155">
        <v>0</v>
      </c>
      <c r="T208" s="156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7" t="s">
        <v>123</v>
      </c>
      <c r="AT208" s="157" t="s">
        <v>119</v>
      </c>
      <c r="AU208" s="157" t="s">
        <v>124</v>
      </c>
      <c r="AY208" s="17" t="s">
        <v>116</v>
      </c>
      <c r="BE208" s="158">
        <f>IF(N208="základná",J208,0)</f>
        <v>0</v>
      </c>
      <c r="BF208" s="158">
        <f>IF(N208="znížená",J208,0)</f>
        <v>0</v>
      </c>
      <c r="BG208" s="158">
        <f>IF(N208="zákl. prenesená",J208,0)</f>
        <v>0</v>
      </c>
      <c r="BH208" s="158">
        <f>IF(N208="zníž. prenesená",J208,0)</f>
        <v>0</v>
      </c>
      <c r="BI208" s="158">
        <f>IF(N208="nulová",J208,0)</f>
        <v>0</v>
      </c>
      <c r="BJ208" s="17" t="s">
        <v>124</v>
      </c>
      <c r="BK208" s="158">
        <f>ROUND(I208*H208,2)</f>
        <v>0</v>
      </c>
      <c r="BL208" s="17" t="s">
        <v>123</v>
      </c>
      <c r="BM208" s="157" t="s">
        <v>415</v>
      </c>
    </row>
    <row r="209" spans="1:65" s="13" customFormat="1">
      <c r="B209" s="159"/>
      <c r="D209" s="160" t="s">
        <v>126</v>
      </c>
      <c r="E209" s="161" t="s">
        <v>1</v>
      </c>
      <c r="F209" s="162" t="s">
        <v>416</v>
      </c>
      <c r="H209" s="163">
        <v>285</v>
      </c>
      <c r="I209" s="164"/>
      <c r="L209" s="159"/>
      <c r="M209" s="165"/>
      <c r="N209" s="166"/>
      <c r="O209" s="166"/>
      <c r="P209" s="166"/>
      <c r="Q209" s="166"/>
      <c r="R209" s="166"/>
      <c r="S209" s="166"/>
      <c r="T209" s="167"/>
      <c r="AT209" s="161" t="s">
        <v>126</v>
      </c>
      <c r="AU209" s="161" t="s">
        <v>124</v>
      </c>
      <c r="AV209" s="13" t="s">
        <v>124</v>
      </c>
      <c r="AW209" s="13" t="s">
        <v>27</v>
      </c>
      <c r="AX209" s="13" t="s">
        <v>78</v>
      </c>
      <c r="AY209" s="161" t="s">
        <v>116</v>
      </c>
    </row>
    <row r="210" spans="1:65" s="2" customFormat="1" ht="37.9" customHeight="1">
      <c r="A210" s="32"/>
      <c r="B210" s="144"/>
      <c r="C210" s="145" t="s">
        <v>417</v>
      </c>
      <c r="D210" s="145" t="s">
        <v>119</v>
      </c>
      <c r="E210" s="146" t="s">
        <v>221</v>
      </c>
      <c r="F210" s="147" t="s">
        <v>222</v>
      </c>
      <c r="G210" s="148" t="s">
        <v>122</v>
      </c>
      <c r="H210" s="149">
        <v>194</v>
      </c>
      <c r="I210" s="150"/>
      <c r="J210" s="151">
        <f>ROUND(I210*H210,2)</f>
        <v>0</v>
      </c>
      <c r="K210" s="152"/>
      <c r="L210" s="33"/>
      <c r="M210" s="153" t="s">
        <v>1</v>
      </c>
      <c r="N210" s="154" t="s">
        <v>36</v>
      </c>
      <c r="O210" s="58"/>
      <c r="P210" s="155">
        <f>O210*H210</f>
        <v>0</v>
      </c>
      <c r="Q210" s="155">
        <v>8.9999999999999998E-4</v>
      </c>
      <c r="R210" s="155">
        <f>Q210*H210</f>
        <v>0.17460000000000001</v>
      </c>
      <c r="S210" s="155">
        <v>0</v>
      </c>
      <c r="T210" s="156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7" t="s">
        <v>123</v>
      </c>
      <c r="AT210" s="157" t="s">
        <v>119</v>
      </c>
      <c r="AU210" s="157" t="s">
        <v>124</v>
      </c>
      <c r="AY210" s="17" t="s">
        <v>116</v>
      </c>
      <c r="BE210" s="158">
        <f>IF(N210="základná",J210,0)</f>
        <v>0</v>
      </c>
      <c r="BF210" s="158">
        <f>IF(N210="znížená",J210,0)</f>
        <v>0</v>
      </c>
      <c r="BG210" s="158">
        <f>IF(N210="zákl. prenesená",J210,0)</f>
        <v>0</v>
      </c>
      <c r="BH210" s="158">
        <f>IF(N210="zníž. prenesená",J210,0)</f>
        <v>0</v>
      </c>
      <c r="BI210" s="158">
        <f>IF(N210="nulová",J210,0)</f>
        <v>0</v>
      </c>
      <c r="BJ210" s="17" t="s">
        <v>124</v>
      </c>
      <c r="BK210" s="158">
        <f>ROUND(I210*H210,2)</f>
        <v>0</v>
      </c>
      <c r="BL210" s="17" t="s">
        <v>123</v>
      </c>
      <c r="BM210" s="157" t="s">
        <v>418</v>
      </c>
    </row>
    <row r="211" spans="1:65" s="2" customFormat="1" ht="24.2" customHeight="1">
      <c r="A211" s="32"/>
      <c r="B211" s="144"/>
      <c r="C211" s="145" t="s">
        <v>419</v>
      </c>
      <c r="D211" s="145" t="s">
        <v>119</v>
      </c>
      <c r="E211" s="146" t="s">
        <v>228</v>
      </c>
      <c r="F211" s="147" t="s">
        <v>229</v>
      </c>
      <c r="G211" s="148" t="s">
        <v>206</v>
      </c>
      <c r="H211" s="149">
        <v>7966</v>
      </c>
      <c r="I211" s="150"/>
      <c r="J211" s="151">
        <f>ROUND(I211*H211,2)</f>
        <v>0</v>
      </c>
      <c r="K211" s="152"/>
      <c r="L211" s="33"/>
      <c r="M211" s="153" t="s">
        <v>1</v>
      </c>
      <c r="N211" s="154" t="s">
        <v>36</v>
      </c>
      <c r="O211" s="58"/>
      <c r="P211" s="155">
        <f>O211*H211</f>
        <v>0</v>
      </c>
      <c r="Q211" s="155">
        <v>0</v>
      </c>
      <c r="R211" s="155">
        <f>Q211*H211</f>
        <v>0</v>
      </c>
      <c r="S211" s="155">
        <v>0</v>
      </c>
      <c r="T211" s="156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7" t="s">
        <v>123</v>
      </c>
      <c r="AT211" s="157" t="s">
        <v>119</v>
      </c>
      <c r="AU211" s="157" t="s">
        <v>124</v>
      </c>
      <c r="AY211" s="17" t="s">
        <v>116</v>
      </c>
      <c r="BE211" s="158">
        <f>IF(N211="základná",J211,0)</f>
        <v>0</v>
      </c>
      <c r="BF211" s="158">
        <f>IF(N211="znížená",J211,0)</f>
        <v>0</v>
      </c>
      <c r="BG211" s="158">
        <f>IF(N211="zákl. prenesená",J211,0)</f>
        <v>0</v>
      </c>
      <c r="BH211" s="158">
        <f>IF(N211="zníž. prenesená",J211,0)</f>
        <v>0</v>
      </c>
      <c r="BI211" s="158">
        <f>IF(N211="nulová",J211,0)</f>
        <v>0</v>
      </c>
      <c r="BJ211" s="17" t="s">
        <v>124</v>
      </c>
      <c r="BK211" s="158">
        <f>ROUND(I211*H211,2)</f>
        <v>0</v>
      </c>
      <c r="BL211" s="17" t="s">
        <v>123</v>
      </c>
      <c r="BM211" s="157" t="s">
        <v>420</v>
      </c>
    </row>
    <row r="212" spans="1:65" s="13" customFormat="1">
      <c r="B212" s="159"/>
      <c r="D212" s="160" t="s">
        <v>126</v>
      </c>
      <c r="E212" s="161" t="s">
        <v>1</v>
      </c>
      <c r="F212" s="162" t="s">
        <v>421</v>
      </c>
      <c r="H212" s="163">
        <v>7966</v>
      </c>
      <c r="I212" s="164"/>
      <c r="L212" s="159"/>
      <c r="M212" s="165"/>
      <c r="N212" s="166"/>
      <c r="O212" s="166"/>
      <c r="P212" s="166"/>
      <c r="Q212" s="166"/>
      <c r="R212" s="166"/>
      <c r="S212" s="166"/>
      <c r="T212" s="167"/>
      <c r="AT212" s="161" t="s">
        <v>126</v>
      </c>
      <c r="AU212" s="161" t="s">
        <v>124</v>
      </c>
      <c r="AV212" s="13" t="s">
        <v>124</v>
      </c>
      <c r="AW212" s="13" t="s">
        <v>27</v>
      </c>
      <c r="AX212" s="13" t="s">
        <v>78</v>
      </c>
      <c r="AY212" s="161" t="s">
        <v>116</v>
      </c>
    </row>
    <row r="213" spans="1:65" s="2" customFormat="1" ht="24.2" customHeight="1">
      <c r="A213" s="32"/>
      <c r="B213" s="144"/>
      <c r="C213" s="145" t="s">
        <v>422</v>
      </c>
      <c r="D213" s="145" t="s">
        <v>119</v>
      </c>
      <c r="E213" s="146" t="s">
        <v>233</v>
      </c>
      <c r="F213" s="147" t="s">
        <v>234</v>
      </c>
      <c r="G213" s="148" t="s">
        <v>122</v>
      </c>
      <c r="H213" s="149">
        <v>194</v>
      </c>
      <c r="I213" s="150"/>
      <c r="J213" s="151">
        <f>ROUND(I213*H213,2)</f>
        <v>0</v>
      </c>
      <c r="K213" s="152"/>
      <c r="L213" s="33"/>
      <c r="M213" s="153" t="s">
        <v>1</v>
      </c>
      <c r="N213" s="154" t="s">
        <v>36</v>
      </c>
      <c r="O213" s="58"/>
      <c r="P213" s="155">
        <f>O213*H213</f>
        <v>0</v>
      </c>
      <c r="Q213" s="155">
        <v>1.0000000000000001E-5</v>
      </c>
      <c r="R213" s="155">
        <f>Q213*H213</f>
        <v>1.9400000000000001E-3</v>
      </c>
      <c r="S213" s="155">
        <v>0</v>
      </c>
      <c r="T213" s="156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7" t="s">
        <v>123</v>
      </c>
      <c r="AT213" s="157" t="s">
        <v>119</v>
      </c>
      <c r="AU213" s="157" t="s">
        <v>124</v>
      </c>
      <c r="AY213" s="17" t="s">
        <v>116</v>
      </c>
      <c r="BE213" s="158">
        <f>IF(N213="základná",J213,0)</f>
        <v>0</v>
      </c>
      <c r="BF213" s="158">
        <f>IF(N213="znížená",J213,0)</f>
        <v>0</v>
      </c>
      <c r="BG213" s="158">
        <f>IF(N213="zákl. prenesená",J213,0)</f>
        <v>0</v>
      </c>
      <c r="BH213" s="158">
        <f>IF(N213="zníž. prenesená",J213,0)</f>
        <v>0</v>
      </c>
      <c r="BI213" s="158">
        <f>IF(N213="nulová",J213,0)</f>
        <v>0</v>
      </c>
      <c r="BJ213" s="17" t="s">
        <v>124</v>
      </c>
      <c r="BK213" s="158">
        <f>ROUND(I213*H213,2)</f>
        <v>0</v>
      </c>
      <c r="BL213" s="17" t="s">
        <v>123</v>
      </c>
      <c r="BM213" s="157" t="s">
        <v>423</v>
      </c>
    </row>
    <row r="214" spans="1:65" s="13" customFormat="1">
      <c r="B214" s="159"/>
      <c r="D214" s="160" t="s">
        <v>126</v>
      </c>
      <c r="E214" s="161" t="s">
        <v>1</v>
      </c>
      <c r="F214" s="162" t="s">
        <v>424</v>
      </c>
      <c r="H214" s="163">
        <v>179</v>
      </c>
      <c r="I214" s="164"/>
      <c r="L214" s="159"/>
      <c r="M214" s="165"/>
      <c r="N214" s="166"/>
      <c r="O214" s="166"/>
      <c r="P214" s="166"/>
      <c r="Q214" s="166"/>
      <c r="R214" s="166"/>
      <c r="S214" s="166"/>
      <c r="T214" s="167"/>
      <c r="AT214" s="161" t="s">
        <v>126</v>
      </c>
      <c r="AU214" s="161" t="s">
        <v>124</v>
      </c>
      <c r="AV214" s="13" t="s">
        <v>124</v>
      </c>
      <c r="AW214" s="13" t="s">
        <v>27</v>
      </c>
      <c r="AX214" s="13" t="s">
        <v>70</v>
      </c>
      <c r="AY214" s="161" t="s">
        <v>116</v>
      </c>
    </row>
    <row r="215" spans="1:65" s="13" customFormat="1">
      <c r="B215" s="159"/>
      <c r="D215" s="160" t="s">
        <v>126</v>
      </c>
      <c r="E215" s="161" t="s">
        <v>1</v>
      </c>
      <c r="F215" s="162" t="s">
        <v>425</v>
      </c>
      <c r="H215" s="163">
        <v>15</v>
      </c>
      <c r="I215" s="164"/>
      <c r="L215" s="159"/>
      <c r="M215" s="165"/>
      <c r="N215" s="166"/>
      <c r="O215" s="166"/>
      <c r="P215" s="166"/>
      <c r="Q215" s="166"/>
      <c r="R215" s="166"/>
      <c r="S215" s="166"/>
      <c r="T215" s="167"/>
      <c r="AT215" s="161" t="s">
        <v>126</v>
      </c>
      <c r="AU215" s="161" t="s">
        <v>124</v>
      </c>
      <c r="AV215" s="13" t="s">
        <v>124</v>
      </c>
      <c r="AW215" s="13" t="s">
        <v>27</v>
      </c>
      <c r="AX215" s="13" t="s">
        <v>70</v>
      </c>
      <c r="AY215" s="161" t="s">
        <v>116</v>
      </c>
    </row>
    <row r="216" spans="1:65" s="15" customFormat="1">
      <c r="B216" s="186"/>
      <c r="D216" s="160" t="s">
        <v>126</v>
      </c>
      <c r="E216" s="187" t="s">
        <v>1</v>
      </c>
      <c r="F216" s="188" t="s">
        <v>210</v>
      </c>
      <c r="H216" s="189">
        <v>194</v>
      </c>
      <c r="I216" s="190"/>
      <c r="L216" s="186"/>
      <c r="M216" s="191"/>
      <c r="N216" s="192"/>
      <c r="O216" s="192"/>
      <c r="P216" s="192"/>
      <c r="Q216" s="192"/>
      <c r="R216" s="192"/>
      <c r="S216" s="192"/>
      <c r="T216" s="193"/>
      <c r="AT216" s="187" t="s">
        <v>126</v>
      </c>
      <c r="AU216" s="187" t="s">
        <v>124</v>
      </c>
      <c r="AV216" s="15" t="s">
        <v>123</v>
      </c>
      <c r="AW216" s="15" t="s">
        <v>27</v>
      </c>
      <c r="AX216" s="15" t="s">
        <v>78</v>
      </c>
      <c r="AY216" s="187" t="s">
        <v>116</v>
      </c>
    </row>
    <row r="217" spans="1:65" s="2" customFormat="1" ht="24.2" customHeight="1">
      <c r="A217" s="32"/>
      <c r="B217" s="144"/>
      <c r="C217" s="145" t="s">
        <v>426</v>
      </c>
      <c r="D217" s="145" t="s">
        <v>119</v>
      </c>
      <c r="E217" s="146" t="s">
        <v>237</v>
      </c>
      <c r="F217" s="147" t="s">
        <v>238</v>
      </c>
      <c r="G217" s="148" t="s">
        <v>175</v>
      </c>
      <c r="H217" s="149">
        <v>72</v>
      </c>
      <c r="I217" s="150"/>
      <c r="J217" s="151">
        <f t="shared" ref="J217:J223" si="10">ROUND(I217*H217,2)</f>
        <v>0</v>
      </c>
      <c r="K217" s="152"/>
      <c r="L217" s="33"/>
      <c r="M217" s="153" t="s">
        <v>1</v>
      </c>
      <c r="N217" s="154" t="s">
        <v>36</v>
      </c>
      <c r="O217" s="58"/>
      <c r="P217" s="155">
        <f t="shared" ref="P217:P223" si="11">O217*H217</f>
        <v>0</v>
      </c>
      <c r="Q217" s="155">
        <v>0</v>
      </c>
      <c r="R217" s="155">
        <f t="shared" ref="R217:R223" si="12">Q217*H217</f>
        <v>0</v>
      </c>
      <c r="S217" s="155">
        <v>0</v>
      </c>
      <c r="T217" s="156">
        <f t="shared" ref="T217:T223" si="13"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7" t="s">
        <v>123</v>
      </c>
      <c r="AT217" s="157" t="s">
        <v>119</v>
      </c>
      <c r="AU217" s="157" t="s">
        <v>124</v>
      </c>
      <c r="AY217" s="17" t="s">
        <v>116</v>
      </c>
      <c r="BE217" s="158">
        <f t="shared" ref="BE217:BE223" si="14">IF(N217="základná",J217,0)</f>
        <v>0</v>
      </c>
      <c r="BF217" s="158">
        <f t="shared" ref="BF217:BF223" si="15">IF(N217="znížená",J217,0)</f>
        <v>0</v>
      </c>
      <c r="BG217" s="158">
        <f t="shared" ref="BG217:BG223" si="16">IF(N217="zákl. prenesená",J217,0)</f>
        <v>0</v>
      </c>
      <c r="BH217" s="158">
        <f t="shared" ref="BH217:BH223" si="17">IF(N217="zníž. prenesená",J217,0)</f>
        <v>0</v>
      </c>
      <c r="BI217" s="158">
        <f t="shared" ref="BI217:BI223" si="18">IF(N217="nulová",J217,0)</f>
        <v>0</v>
      </c>
      <c r="BJ217" s="17" t="s">
        <v>124</v>
      </c>
      <c r="BK217" s="158">
        <f t="shared" ref="BK217:BK223" si="19">ROUND(I217*H217,2)</f>
        <v>0</v>
      </c>
      <c r="BL217" s="17" t="s">
        <v>123</v>
      </c>
      <c r="BM217" s="157" t="s">
        <v>427</v>
      </c>
    </row>
    <row r="218" spans="1:65" s="2" customFormat="1" ht="24.2" customHeight="1">
      <c r="A218" s="32"/>
      <c r="B218" s="144"/>
      <c r="C218" s="175" t="s">
        <v>428</v>
      </c>
      <c r="D218" s="175" t="s">
        <v>183</v>
      </c>
      <c r="E218" s="176" t="s">
        <v>241</v>
      </c>
      <c r="F218" s="177" t="s">
        <v>242</v>
      </c>
      <c r="G218" s="178" t="s">
        <v>175</v>
      </c>
      <c r="H218" s="179">
        <v>72</v>
      </c>
      <c r="I218" s="180"/>
      <c r="J218" s="181">
        <f t="shared" si="10"/>
        <v>0</v>
      </c>
      <c r="K218" s="182"/>
      <c r="L218" s="183"/>
      <c r="M218" s="184" t="s">
        <v>1</v>
      </c>
      <c r="N218" s="185" t="s">
        <v>36</v>
      </c>
      <c r="O218" s="58"/>
      <c r="P218" s="155">
        <f t="shared" si="11"/>
        <v>0</v>
      </c>
      <c r="Q218" s="155">
        <v>2.5000000000000001E-3</v>
      </c>
      <c r="R218" s="155">
        <f t="shared" si="12"/>
        <v>0.18</v>
      </c>
      <c r="S218" s="155">
        <v>0</v>
      </c>
      <c r="T218" s="156">
        <f t="shared" si="1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7" t="s">
        <v>152</v>
      </c>
      <c r="AT218" s="157" t="s">
        <v>183</v>
      </c>
      <c r="AU218" s="157" t="s">
        <v>124</v>
      </c>
      <c r="AY218" s="17" t="s">
        <v>116</v>
      </c>
      <c r="BE218" s="158">
        <f t="shared" si="14"/>
        <v>0</v>
      </c>
      <c r="BF218" s="158">
        <f t="shared" si="15"/>
        <v>0</v>
      </c>
      <c r="BG218" s="158">
        <f t="shared" si="16"/>
        <v>0</v>
      </c>
      <c r="BH218" s="158">
        <f t="shared" si="17"/>
        <v>0</v>
      </c>
      <c r="BI218" s="158">
        <f t="shared" si="18"/>
        <v>0</v>
      </c>
      <c r="BJ218" s="17" t="s">
        <v>124</v>
      </c>
      <c r="BK218" s="158">
        <f t="shared" si="19"/>
        <v>0</v>
      </c>
      <c r="BL218" s="17" t="s">
        <v>123</v>
      </c>
      <c r="BM218" s="157" t="s">
        <v>429</v>
      </c>
    </row>
    <row r="219" spans="1:65" s="2" customFormat="1" ht="33" customHeight="1">
      <c r="A219" s="32"/>
      <c r="B219" s="144"/>
      <c r="C219" s="145" t="s">
        <v>430</v>
      </c>
      <c r="D219" s="145" t="s">
        <v>119</v>
      </c>
      <c r="E219" s="146" t="s">
        <v>245</v>
      </c>
      <c r="F219" s="147" t="s">
        <v>521</v>
      </c>
      <c r="G219" s="148" t="s">
        <v>206</v>
      </c>
      <c r="H219" s="149">
        <v>3120</v>
      </c>
      <c r="I219" s="150"/>
      <c r="J219" s="151">
        <f t="shared" si="10"/>
        <v>0</v>
      </c>
      <c r="K219" s="152"/>
      <c r="L219" s="33"/>
      <c r="M219" s="153" t="s">
        <v>1</v>
      </c>
      <c r="N219" s="154" t="s">
        <v>36</v>
      </c>
      <c r="O219" s="58"/>
      <c r="P219" s="155">
        <f t="shared" si="11"/>
        <v>0</v>
      </c>
      <c r="Q219" s="155">
        <v>1.2999999999999999E-4</v>
      </c>
      <c r="R219" s="155">
        <f t="shared" si="12"/>
        <v>0.40559999999999996</v>
      </c>
      <c r="S219" s="155">
        <v>0</v>
      </c>
      <c r="T219" s="156">
        <f t="shared" si="1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7" t="s">
        <v>123</v>
      </c>
      <c r="AT219" s="157" t="s">
        <v>119</v>
      </c>
      <c r="AU219" s="157" t="s">
        <v>124</v>
      </c>
      <c r="AY219" s="17" t="s">
        <v>116</v>
      </c>
      <c r="BE219" s="158">
        <f t="shared" si="14"/>
        <v>0</v>
      </c>
      <c r="BF219" s="158">
        <f t="shared" si="15"/>
        <v>0</v>
      </c>
      <c r="BG219" s="158">
        <f t="shared" si="16"/>
        <v>0</v>
      </c>
      <c r="BH219" s="158">
        <f t="shared" si="17"/>
        <v>0</v>
      </c>
      <c r="BI219" s="158">
        <f t="shared" si="18"/>
        <v>0</v>
      </c>
      <c r="BJ219" s="17" t="s">
        <v>124</v>
      </c>
      <c r="BK219" s="158">
        <f t="shared" si="19"/>
        <v>0</v>
      </c>
      <c r="BL219" s="17" t="s">
        <v>123</v>
      </c>
      <c r="BM219" s="157" t="s">
        <v>431</v>
      </c>
    </row>
    <row r="220" spans="1:65" s="2" customFormat="1" ht="24.2" customHeight="1">
      <c r="A220" s="32"/>
      <c r="B220" s="144"/>
      <c r="C220" s="145" t="s">
        <v>432</v>
      </c>
      <c r="D220" s="145" t="s">
        <v>119</v>
      </c>
      <c r="E220" s="146" t="s">
        <v>248</v>
      </c>
      <c r="F220" s="147" t="s">
        <v>249</v>
      </c>
      <c r="G220" s="148" t="s">
        <v>206</v>
      </c>
      <c r="H220" s="149">
        <v>271</v>
      </c>
      <c r="I220" s="150"/>
      <c r="J220" s="151">
        <f t="shared" si="10"/>
        <v>0</v>
      </c>
      <c r="K220" s="152"/>
      <c r="L220" s="33"/>
      <c r="M220" s="153" t="s">
        <v>1</v>
      </c>
      <c r="N220" s="154" t="s">
        <v>36</v>
      </c>
      <c r="O220" s="58"/>
      <c r="P220" s="155">
        <f t="shared" si="11"/>
        <v>0</v>
      </c>
      <c r="Q220" s="155">
        <v>0</v>
      </c>
      <c r="R220" s="155">
        <f t="shared" si="12"/>
        <v>0</v>
      </c>
      <c r="S220" s="155">
        <v>0</v>
      </c>
      <c r="T220" s="156">
        <f t="shared" si="1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7" t="s">
        <v>123</v>
      </c>
      <c r="AT220" s="157" t="s">
        <v>119</v>
      </c>
      <c r="AU220" s="157" t="s">
        <v>124</v>
      </c>
      <c r="AY220" s="17" t="s">
        <v>116</v>
      </c>
      <c r="BE220" s="158">
        <f t="shared" si="14"/>
        <v>0</v>
      </c>
      <c r="BF220" s="158">
        <f t="shared" si="15"/>
        <v>0</v>
      </c>
      <c r="BG220" s="158">
        <f t="shared" si="16"/>
        <v>0</v>
      </c>
      <c r="BH220" s="158">
        <f t="shared" si="17"/>
        <v>0</v>
      </c>
      <c r="BI220" s="158">
        <f t="shared" si="18"/>
        <v>0</v>
      </c>
      <c r="BJ220" s="17" t="s">
        <v>124</v>
      </c>
      <c r="BK220" s="158">
        <f t="shared" si="19"/>
        <v>0</v>
      </c>
      <c r="BL220" s="17" t="s">
        <v>123</v>
      </c>
      <c r="BM220" s="157" t="s">
        <v>433</v>
      </c>
    </row>
    <row r="221" spans="1:65" s="2" customFormat="1" ht="37.9" customHeight="1">
      <c r="A221" s="32"/>
      <c r="B221" s="144"/>
      <c r="C221" s="145" t="s">
        <v>434</v>
      </c>
      <c r="D221" s="145" t="s">
        <v>119</v>
      </c>
      <c r="E221" s="146" t="s">
        <v>435</v>
      </c>
      <c r="F221" s="147" t="s">
        <v>436</v>
      </c>
      <c r="G221" s="148" t="s">
        <v>206</v>
      </c>
      <c r="H221" s="149">
        <v>50</v>
      </c>
      <c r="I221" s="150"/>
      <c r="J221" s="151">
        <f t="shared" si="10"/>
        <v>0</v>
      </c>
      <c r="K221" s="152"/>
      <c r="L221" s="33"/>
      <c r="M221" s="153" t="s">
        <v>1</v>
      </c>
      <c r="N221" s="154" t="s">
        <v>36</v>
      </c>
      <c r="O221" s="58"/>
      <c r="P221" s="155">
        <f t="shared" si="11"/>
        <v>0</v>
      </c>
      <c r="Q221" s="155">
        <v>0</v>
      </c>
      <c r="R221" s="155">
        <f t="shared" si="12"/>
        <v>0</v>
      </c>
      <c r="S221" s="155">
        <v>0.32500000000000001</v>
      </c>
      <c r="T221" s="156">
        <f t="shared" si="13"/>
        <v>16.25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7" t="s">
        <v>123</v>
      </c>
      <c r="AT221" s="157" t="s">
        <v>119</v>
      </c>
      <c r="AU221" s="157" t="s">
        <v>124</v>
      </c>
      <c r="AY221" s="17" t="s">
        <v>116</v>
      </c>
      <c r="BE221" s="158">
        <f t="shared" si="14"/>
        <v>0</v>
      </c>
      <c r="BF221" s="158">
        <f t="shared" si="15"/>
        <v>0</v>
      </c>
      <c r="BG221" s="158">
        <f t="shared" si="16"/>
        <v>0</v>
      </c>
      <c r="BH221" s="158">
        <f t="shared" si="17"/>
        <v>0</v>
      </c>
      <c r="BI221" s="158">
        <f t="shared" si="18"/>
        <v>0</v>
      </c>
      <c r="BJ221" s="17" t="s">
        <v>124</v>
      </c>
      <c r="BK221" s="158">
        <f t="shared" si="19"/>
        <v>0</v>
      </c>
      <c r="BL221" s="17" t="s">
        <v>123</v>
      </c>
      <c r="BM221" s="157" t="s">
        <v>437</v>
      </c>
    </row>
    <row r="222" spans="1:65" s="2" customFormat="1" ht="24.2" customHeight="1">
      <c r="A222" s="32"/>
      <c r="B222" s="144"/>
      <c r="C222" s="145" t="s">
        <v>438</v>
      </c>
      <c r="D222" s="145" t="s">
        <v>119</v>
      </c>
      <c r="E222" s="146" t="s">
        <v>252</v>
      </c>
      <c r="F222" s="147" t="s">
        <v>253</v>
      </c>
      <c r="G222" s="148" t="s">
        <v>175</v>
      </c>
      <c r="H222" s="149">
        <v>108</v>
      </c>
      <c r="I222" s="150"/>
      <c r="J222" s="151">
        <f t="shared" si="10"/>
        <v>0</v>
      </c>
      <c r="K222" s="152"/>
      <c r="L222" s="33"/>
      <c r="M222" s="153" t="s">
        <v>1</v>
      </c>
      <c r="N222" s="154" t="s">
        <v>36</v>
      </c>
      <c r="O222" s="58"/>
      <c r="P222" s="155">
        <f t="shared" si="11"/>
        <v>0</v>
      </c>
      <c r="Q222" s="155">
        <v>0</v>
      </c>
      <c r="R222" s="155">
        <f t="shared" si="12"/>
        <v>0</v>
      </c>
      <c r="S222" s="155">
        <v>4.0000000000000001E-3</v>
      </c>
      <c r="T222" s="156">
        <f t="shared" si="13"/>
        <v>0.432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7" t="s">
        <v>123</v>
      </c>
      <c r="AT222" s="157" t="s">
        <v>119</v>
      </c>
      <c r="AU222" s="157" t="s">
        <v>124</v>
      </c>
      <c r="AY222" s="17" t="s">
        <v>116</v>
      </c>
      <c r="BE222" s="158">
        <f t="shared" si="14"/>
        <v>0</v>
      </c>
      <c r="BF222" s="158">
        <f t="shared" si="15"/>
        <v>0</v>
      </c>
      <c r="BG222" s="158">
        <f t="shared" si="16"/>
        <v>0</v>
      </c>
      <c r="BH222" s="158">
        <f t="shared" si="17"/>
        <v>0</v>
      </c>
      <c r="BI222" s="158">
        <f t="shared" si="18"/>
        <v>0</v>
      </c>
      <c r="BJ222" s="17" t="s">
        <v>124</v>
      </c>
      <c r="BK222" s="158">
        <f t="shared" si="19"/>
        <v>0</v>
      </c>
      <c r="BL222" s="17" t="s">
        <v>123</v>
      </c>
      <c r="BM222" s="157" t="s">
        <v>439</v>
      </c>
    </row>
    <row r="223" spans="1:65" s="2" customFormat="1" ht="24.2" customHeight="1">
      <c r="A223" s="32"/>
      <c r="B223" s="144"/>
      <c r="C223" s="145" t="s">
        <v>440</v>
      </c>
      <c r="D223" s="145" t="s">
        <v>119</v>
      </c>
      <c r="E223" s="146" t="s">
        <v>256</v>
      </c>
      <c r="F223" s="147" t="s">
        <v>257</v>
      </c>
      <c r="G223" s="148" t="s">
        <v>258</v>
      </c>
      <c r="H223" s="149">
        <v>2371.09</v>
      </c>
      <c r="I223" s="150"/>
      <c r="J223" s="151">
        <f t="shared" si="10"/>
        <v>0</v>
      </c>
      <c r="K223" s="152"/>
      <c r="L223" s="33"/>
      <c r="M223" s="153" t="s">
        <v>1</v>
      </c>
      <c r="N223" s="154" t="s">
        <v>36</v>
      </c>
      <c r="O223" s="58"/>
      <c r="P223" s="155">
        <f t="shared" si="11"/>
        <v>0</v>
      </c>
      <c r="Q223" s="155">
        <v>0</v>
      </c>
      <c r="R223" s="155">
        <f t="shared" si="12"/>
        <v>0</v>
      </c>
      <c r="S223" s="155">
        <v>0</v>
      </c>
      <c r="T223" s="156">
        <f t="shared" si="1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7" t="s">
        <v>123</v>
      </c>
      <c r="AT223" s="157" t="s">
        <v>119</v>
      </c>
      <c r="AU223" s="157" t="s">
        <v>124</v>
      </c>
      <c r="AY223" s="17" t="s">
        <v>116</v>
      </c>
      <c r="BE223" s="158">
        <f t="shared" si="14"/>
        <v>0</v>
      </c>
      <c r="BF223" s="158">
        <f t="shared" si="15"/>
        <v>0</v>
      </c>
      <c r="BG223" s="158">
        <f t="shared" si="16"/>
        <v>0</v>
      </c>
      <c r="BH223" s="158">
        <f t="shared" si="17"/>
        <v>0</v>
      </c>
      <c r="BI223" s="158">
        <f t="shared" si="18"/>
        <v>0</v>
      </c>
      <c r="BJ223" s="17" t="s">
        <v>124</v>
      </c>
      <c r="BK223" s="158">
        <f t="shared" si="19"/>
        <v>0</v>
      </c>
      <c r="BL223" s="17" t="s">
        <v>123</v>
      </c>
      <c r="BM223" s="157" t="s">
        <v>441</v>
      </c>
    </row>
    <row r="224" spans="1:65" s="14" customFormat="1">
      <c r="B224" s="168"/>
      <c r="D224" s="160" t="s">
        <v>126</v>
      </c>
      <c r="E224" s="169" t="s">
        <v>1</v>
      </c>
      <c r="F224" s="170" t="s">
        <v>260</v>
      </c>
      <c r="H224" s="169" t="s">
        <v>1</v>
      </c>
      <c r="I224" s="171"/>
      <c r="L224" s="168"/>
      <c r="M224" s="172"/>
      <c r="N224" s="173"/>
      <c r="O224" s="173"/>
      <c r="P224" s="173"/>
      <c r="Q224" s="173"/>
      <c r="R224" s="173"/>
      <c r="S224" s="173"/>
      <c r="T224" s="174"/>
      <c r="AT224" s="169" t="s">
        <v>126</v>
      </c>
      <c r="AU224" s="169" t="s">
        <v>124</v>
      </c>
      <c r="AV224" s="14" t="s">
        <v>78</v>
      </c>
      <c r="AW224" s="14" t="s">
        <v>27</v>
      </c>
      <c r="AX224" s="14" t="s">
        <v>70</v>
      </c>
      <c r="AY224" s="169" t="s">
        <v>116</v>
      </c>
    </row>
    <row r="225" spans="1:65" s="13" customFormat="1">
      <c r="B225" s="159"/>
      <c r="D225" s="160" t="s">
        <v>126</v>
      </c>
      <c r="E225" s="161" t="s">
        <v>1</v>
      </c>
      <c r="F225" s="162" t="s">
        <v>442</v>
      </c>
      <c r="H225" s="163">
        <v>838.2</v>
      </c>
      <c r="I225" s="164"/>
      <c r="L225" s="159"/>
      <c r="M225" s="165"/>
      <c r="N225" s="166"/>
      <c r="O225" s="166"/>
      <c r="P225" s="166"/>
      <c r="Q225" s="166"/>
      <c r="R225" s="166"/>
      <c r="S225" s="166"/>
      <c r="T225" s="167"/>
      <c r="AT225" s="161" t="s">
        <v>126</v>
      </c>
      <c r="AU225" s="161" t="s">
        <v>124</v>
      </c>
      <c r="AV225" s="13" t="s">
        <v>124</v>
      </c>
      <c r="AW225" s="13" t="s">
        <v>27</v>
      </c>
      <c r="AX225" s="13" t="s">
        <v>70</v>
      </c>
      <c r="AY225" s="161" t="s">
        <v>116</v>
      </c>
    </row>
    <row r="226" spans="1:65" s="13" customFormat="1">
      <c r="B226" s="159"/>
      <c r="D226" s="160" t="s">
        <v>126</v>
      </c>
      <c r="E226" s="161" t="s">
        <v>1</v>
      </c>
      <c r="F226" s="162" t="s">
        <v>443</v>
      </c>
      <c r="H226" s="163">
        <v>2072.64</v>
      </c>
      <c r="I226" s="164"/>
      <c r="L226" s="159"/>
      <c r="M226" s="165"/>
      <c r="N226" s="166"/>
      <c r="O226" s="166"/>
      <c r="P226" s="166"/>
      <c r="Q226" s="166"/>
      <c r="R226" s="166"/>
      <c r="S226" s="166"/>
      <c r="T226" s="167"/>
      <c r="AT226" s="161" t="s">
        <v>126</v>
      </c>
      <c r="AU226" s="161" t="s">
        <v>124</v>
      </c>
      <c r="AV226" s="13" t="s">
        <v>124</v>
      </c>
      <c r="AW226" s="13" t="s">
        <v>27</v>
      </c>
      <c r="AX226" s="13" t="s">
        <v>70</v>
      </c>
      <c r="AY226" s="161" t="s">
        <v>116</v>
      </c>
    </row>
    <row r="227" spans="1:65" s="13" customFormat="1">
      <c r="B227" s="159"/>
      <c r="D227" s="160" t="s">
        <v>126</v>
      </c>
      <c r="E227" s="161" t="s">
        <v>1</v>
      </c>
      <c r="F227" s="162" t="s">
        <v>444</v>
      </c>
      <c r="H227" s="163">
        <v>-539.75</v>
      </c>
      <c r="I227" s="164"/>
      <c r="L227" s="159"/>
      <c r="M227" s="165"/>
      <c r="N227" s="166"/>
      <c r="O227" s="166"/>
      <c r="P227" s="166"/>
      <c r="Q227" s="166"/>
      <c r="R227" s="166"/>
      <c r="S227" s="166"/>
      <c r="T227" s="167"/>
      <c r="AT227" s="161" t="s">
        <v>126</v>
      </c>
      <c r="AU227" s="161" t="s">
        <v>124</v>
      </c>
      <c r="AV227" s="13" t="s">
        <v>124</v>
      </c>
      <c r="AW227" s="13" t="s">
        <v>27</v>
      </c>
      <c r="AX227" s="13" t="s">
        <v>70</v>
      </c>
      <c r="AY227" s="161" t="s">
        <v>116</v>
      </c>
    </row>
    <row r="228" spans="1:65" s="15" customFormat="1">
      <c r="B228" s="186"/>
      <c r="D228" s="160" t="s">
        <v>126</v>
      </c>
      <c r="E228" s="187" t="s">
        <v>1</v>
      </c>
      <c r="F228" s="188" t="s">
        <v>210</v>
      </c>
      <c r="H228" s="189">
        <v>2371.09</v>
      </c>
      <c r="I228" s="190"/>
      <c r="L228" s="186"/>
      <c r="M228" s="191"/>
      <c r="N228" s="192"/>
      <c r="O228" s="192"/>
      <c r="P228" s="192"/>
      <c r="Q228" s="192"/>
      <c r="R228" s="192"/>
      <c r="S228" s="192"/>
      <c r="T228" s="193"/>
      <c r="AT228" s="187" t="s">
        <v>126</v>
      </c>
      <c r="AU228" s="187" t="s">
        <v>124</v>
      </c>
      <c r="AV228" s="15" t="s">
        <v>123</v>
      </c>
      <c r="AW228" s="15" t="s">
        <v>27</v>
      </c>
      <c r="AX228" s="15" t="s">
        <v>78</v>
      </c>
      <c r="AY228" s="187" t="s">
        <v>116</v>
      </c>
    </row>
    <row r="229" spans="1:65" s="2" customFormat="1" ht="24.2" customHeight="1">
      <c r="A229" s="32"/>
      <c r="B229" s="144"/>
      <c r="C229" s="145" t="s">
        <v>445</v>
      </c>
      <c r="D229" s="145" t="s">
        <v>119</v>
      </c>
      <c r="E229" s="146" t="s">
        <v>265</v>
      </c>
      <c r="F229" s="147" t="s">
        <v>266</v>
      </c>
      <c r="G229" s="148" t="s">
        <v>258</v>
      </c>
      <c r="H229" s="149">
        <v>33195.26</v>
      </c>
      <c r="I229" s="150"/>
      <c r="J229" s="151">
        <f>ROUND(I229*H229,2)</f>
        <v>0</v>
      </c>
      <c r="K229" s="152"/>
      <c r="L229" s="33"/>
      <c r="M229" s="153" t="s">
        <v>1</v>
      </c>
      <c r="N229" s="154" t="s">
        <v>36</v>
      </c>
      <c r="O229" s="58"/>
      <c r="P229" s="155">
        <f>O229*H229</f>
        <v>0</v>
      </c>
      <c r="Q229" s="155">
        <v>0</v>
      </c>
      <c r="R229" s="155">
        <f>Q229*H229</f>
        <v>0</v>
      </c>
      <c r="S229" s="155">
        <v>0</v>
      </c>
      <c r="T229" s="156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7" t="s">
        <v>123</v>
      </c>
      <c r="AT229" s="157" t="s">
        <v>119</v>
      </c>
      <c r="AU229" s="157" t="s">
        <v>124</v>
      </c>
      <c r="AY229" s="17" t="s">
        <v>116</v>
      </c>
      <c r="BE229" s="158">
        <f>IF(N229="základná",J229,0)</f>
        <v>0</v>
      </c>
      <c r="BF229" s="158">
        <f>IF(N229="znížená",J229,0)</f>
        <v>0</v>
      </c>
      <c r="BG229" s="158">
        <f>IF(N229="zákl. prenesená",J229,0)</f>
        <v>0</v>
      </c>
      <c r="BH229" s="158">
        <f>IF(N229="zníž. prenesená",J229,0)</f>
        <v>0</v>
      </c>
      <c r="BI229" s="158">
        <f>IF(N229="nulová",J229,0)</f>
        <v>0</v>
      </c>
      <c r="BJ229" s="17" t="s">
        <v>124</v>
      </c>
      <c r="BK229" s="158">
        <f>ROUND(I229*H229,2)</f>
        <v>0</v>
      </c>
      <c r="BL229" s="17" t="s">
        <v>123</v>
      </c>
      <c r="BM229" s="157" t="s">
        <v>446</v>
      </c>
    </row>
    <row r="230" spans="1:65" s="14" customFormat="1">
      <c r="B230" s="168"/>
      <c r="D230" s="160" t="s">
        <v>126</v>
      </c>
      <c r="E230" s="169" t="s">
        <v>1</v>
      </c>
      <c r="F230" s="170" t="s">
        <v>260</v>
      </c>
      <c r="H230" s="169" t="s">
        <v>1</v>
      </c>
      <c r="I230" s="171"/>
      <c r="L230" s="168"/>
      <c r="M230" s="172"/>
      <c r="N230" s="173"/>
      <c r="O230" s="173"/>
      <c r="P230" s="173"/>
      <c r="Q230" s="173"/>
      <c r="R230" s="173"/>
      <c r="S230" s="173"/>
      <c r="T230" s="174"/>
      <c r="AT230" s="169" t="s">
        <v>126</v>
      </c>
      <c r="AU230" s="169" t="s">
        <v>124</v>
      </c>
      <c r="AV230" s="14" t="s">
        <v>78</v>
      </c>
      <c r="AW230" s="14" t="s">
        <v>27</v>
      </c>
      <c r="AX230" s="14" t="s">
        <v>70</v>
      </c>
      <c r="AY230" s="169" t="s">
        <v>116</v>
      </c>
    </row>
    <row r="231" spans="1:65" s="13" customFormat="1">
      <c r="B231" s="159"/>
      <c r="D231" s="160" t="s">
        <v>126</v>
      </c>
      <c r="E231" s="161" t="s">
        <v>1</v>
      </c>
      <c r="F231" s="162" t="s">
        <v>442</v>
      </c>
      <c r="H231" s="163">
        <v>838.2</v>
      </c>
      <c r="I231" s="164"/>
      <c r="L231" s="159"/>
      <c r="M231" s="165"/>
      <c r="N231" s="166"/>
      <c r="O231" s="166"/>
      <c r="P231" s="166"/>
      <c r="Q231" s="166"/>
      <c r="R231" s="166"/>
      <c r="S231" s="166"/>
      <c r="T231" s="167"/>
      <c r="AT231" s="161" t="s">
        <v>126</v>
      </c>
      <c r="AU231" s="161" t="s">
        <v>124</v>
      </c>
      <c r="AV231" s="13" t="s">
        <v>124</v>
      </c>
      <c r="AW231" s="13" t="s">
        <v>27</v>
      </c>
      <c r="AX231" s="13" t="s">
        <v>70</v>
      </c>
      <c r="AY231" s="161" t="s">
        <v>116</v>
      </c>
    </row>
    <row r="232" spans="1:65" s="13" customFormat="1">
      <c r="B232" s="159"/>
      <c r="D232" s="160" t="s">
        <v>126</v>
      </c>
      <c r="E232" s="161" t="s">
        <v>1</v>
      </c>
      <c r="F232" s="162" t="s">
        <v>443</v>
      </c>
      <c r="H232" s="163">
        <v>2072.64</v>
      </c>
      <c r="I232" s="164"/>
      <c r="L232" s="159"/>
      <c r="M232" s="165"/>
      <c r="N232" s="166"/>
      <c r="O232" s="166"/>
      <c r="P232" s="166"/>
      <c r="Q232" s="166"/>
      <c r="R232" s="166"/>
      <c r="S232" s="166"/>
      <c r="T232" s="167"/>
      <c r="AT232" s="161" t="s">
        <v>126</v>
      </c>
      <c r="AU232" s="161" t="s">
        <v>124</v>
      </c>
      <c r="AV232" s="13" t="s">
        <v>124</v>
      </c>
      <c r="AW232" s="13" t="s">
        <v>27</v>
      </c>
      <c r="AX232" s="13" t="s">
        <v>70</v>
      </c>
      <c r="AY232" s="161" t="s">
        <v>116</v>
      </c>
    </row>
    <row r="233" spans="1:65" s="13" customFormat="1">
      <c r="B233" s="159"/>
      <c r="D233" s="160" t="s">
        <v>126</v>
      </c>
      <c r="E233" s="161" t="s">
        <v>1</v>
      </c>
      <c r="F233" s="162" t="s">
        <v>444</v>
      </c>
      <c r="H233" s="163">
        <v>-539.75</v>
      </c>
      <c r="I233" s="164"/>
      <c r="L233" s="159"/>
      <c r="M233" s="165"/>
      <c r="N233" s="166"/>
      <c r="O233" s="166"/>
      <c r="P233" s="166"/>
      <c r="Q233" s="166"/>
      <c r="R233" s="166"/>
      <c r="S233" s="166"/>
      <c r="T233" s="167"/>
      <c r="AT233" s="161" t="s">
        <v>126</v>
      </c>
      <c r="AU233" s="161" t="s">
        <v>124</v>
      </c>
      <c r="AV233" s="13" t="s">
        <v>124</v>
      </c>
      <c r="AW233" s="13" t="s">
        <v>27</v>
      </c>
      <c r="AX233" s="13" t="s">
        <v>70</v>
      </c>
      <c r="AY233" s="161" t="s">
        <v>116</v>
      </c>
    </row>
    <row r="234" spans="1:65" s="15" customFormat="1">
      <c r="B234" s="186"/>
      <c r="D234" s="160" t="s">
        <v>126</v>
      </c>
      <c r="E234" s="187" t="s">
        <v>1</v>
      </c>
      <c r="F234" s="188" t="s">
        <v>210</v>
      </c>
      <c r="H234" s="189">
        <v>2371.09</v>
      </c>
      <c r="I234" s="190"/>
      <c r="L234" s="186"/>
      <c r="M234" s="191"/>
      <c r="N234" s="192"/>
      <c r="O234" s="192"/>
      <c r="P234" s="192"/>
      <c r="Q234" s="192"/>
      <c r="R234" s="192"/>
      <c r="S234" s="192"/>
      <c r="T234" s="193"/>
      <c r="AT234" s="187" t="s">
        <v>126</v>
      </c>
      <c r="AU234" s="187" t="s">
        <v>124</v>
      </c>
      <c r="AV234" s="15" t="s">
        <v>123</v>
      </c>
      <c r="AW234" s="15" t="s">
        <v>27</v>
      </c>
      <c r="AX234" s="15" t="s">
        <v>78</v>
      </c>
      <c r="AY234" s="187" t="s">
        <v>116</v>
      </c>
    </row>
    <row r="235" spans="1:65" s="13" customFormat="1">
      <c r="B235" s="159"/>
      <c r="D235" s="160" t="s">
        <v>126</v>
      </c>
      <c r="F235" s="162" t="s">
        <v>447</v>
      </c>
      <c r="H235" s="163">
        <v>33195.26</v>
      </c>
      <c r="I235" s="164"/>
      <c r="L235" s="159"/>
      <c r="M235" s="165"/>
      <c r="N235" s="166"/>
      <c r="O235" s="166"/>
      <c r="P235" s="166"/>
      <c r="Q235" s="166"/>
      <c r="R235" s="166"/>
      <c r="S235" s="166"/>
      <c r="T235" s="167"/>
      <c r="AT235" s="161" t="s">
        <v>126</v>
      </c>
      <c r="AU235" s="161" t="s">
        <v>124</v>
      </c>
      <c r="AV235" s="13" t="s">
        <v>124</v>
      </c>
      <c r="AW235" s="13" t="s">
        <v>3</v>
      </c>
      <c r="AX235" s="13" t="s">
        <v>78</v>
      </c>
      <c r="AY235" s="161" t="s">
        <v>116</v>
      </c>
    </row>
    <row r="236" spans="1:65" s="2" customFormat="1" ht="24.2" customHeight="1">
      <c r="A236" s="32"/>
      <c r="B236" s="144"/>
      <c r="C236" s="145" t="s">
        <v>448</v>
      </c>
      <c r="D236" s="145" t="s">
        <v>119</v>
      </c>
      <c r="E236" s="146" t="s">
        <v>270</v>
      </c>
      <c r="F236" s="147" t="s">
        <v>271</v>
      </c>
      <c r="G236" s="148" t="s">
        <v>258</v>
      </c>
      <c r="H236" s="149">
        <v>297.77100000000002</v>
      </c>
      <c r="I236" s="150"/>
      <c r="J236" s="151">
        <f>ROUND(I236*H236,2)</f>
        <v>0</v>
      </c>
      <c r="K236" s="152"/>
      <c r="L236" s="33"/>
      <c r="M236" s="153" t="s">
        <v>1</v>
      </c>
      <c r="N236" s="154" t="s">
        <v>36</v>
      </c>
      <c r="O236" s="58"/>
      <c r="P236" s="155">
        <f>O236*H236</f>
        <v>0</v>
      </c>
      <c r="Q236" s="155">
        <v>0</v>
      </c>
      <c r="R236" s="155">
        <f>Q236*H236</f>
        <v>0</v>
      </c>
      <c r="S236" s="155">
        <v>0</v>
      </c>
      <c r="T236" s="156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7" t="s">
        <v>123</v>
      </c>
      <c r="AT236" s="157" t="s">
        <v>119</v>
      </c>
      <c r="AU236" s="157" t="s">
        <v>124</v>
      </c>
      <c r="AY236" s="17" t="s">
        <v>116</v>
      </c>
      <c r="BE236" s="158">
        <f>IF(N236="základná",J236,0)</f>
        <v>0</v>
      </c>
      <c r="BF236" s="158">
        <f>IF(N236="znížená",J236,0)</f>
        <v>0</v>
      </c>
      <c r="BG236" s="158">
        <f>IF(N236="zákl. prenesená",J236,0)</f>
        <v>0</v>
      </c>
      <c r="BH236" s="158">
        <f>IF(N236="zníž. prenesená",J236,0)</f>
        <v>0</v>
      </c>
      <c r="BI236" s="158">
        <f>IF(N236="nulová",J236,0)</f>
        <v>0</v>
      </c>
      <c r="BJ236" s="17" t="s">
        <v>124</v>
      </c>
      <c r="BK236" s="158">
        <f>ROUND(I236*H236,2)</f>
        <v>0</v>
      </c>
      <c r="BL236" s="17" t="s">
        <v>123</v>
      </c>
      <c r="BM236" s="157" t="s">
        <v>449</v>
      </c>
    </row>
    <row r="237" spans="1:65" s="14" customFormat="1">
      <c r="B237" s="168"/>
      <c r="D237" s="160" t="s">
        <v>126</v>
      </c>
      <c r="E237" s="169" t="s">
        <v>1</v>
      </c>
      <c r="F237" s="170" t="s">
        <v>450</v>
      </c>
      <c r="H237" s="169" t="s">
        <v>1</v>
      </c>
      <c r="I237" s="171"/>
      <c r="L237" s="168"/>
      <c r="M237" s="172"/>
      <c r="N237" s="173"/>
      <c r="O237" s="173"/>
      <c r="P237" s="173"/>
      <c r="Q237" s="173"/>
      <c r="R237" s="173"/>
      <c r="S237" s="173"/>
      <c r="T237" s="174"/>
      <c r="AT237" s="169" t="s">
        <v>126</v>
      </c>
      <c r="AU237" s="169" t="s">
        <v>124</v>
      </c>
      <c r="AV237" s="14" t="s">
        <v>78</v>
      </c>
      <c r="AW237" s="14" t="s">
        <v>27</v>
      </c>
      <c r="AX237" s="14" t="s">
        <v>70</v>
      </c>
      <c r="AY237" s="169" t="s">
        <v>116</v>
      </c>
    </row>
    <row r="238" spans="1:65" s="13" customFormat="1">
      <c r="B238" s="159"/>
      <c r="D238" s="160" t="s">
        <v>126</v>
      </c>
      <c r="E238" s="161" t="s">
        <v>1</v>
      </c>
      <c r="F238" s="162" t="s">
        <v>451</v>
      </c>
      <c r="H238" s="163">
        <v>276.25</v>
      </c>
      <c r="I238" s="164"/>
      <c r="L238" s="159"/>
      <c r="M238" s="165"/>
      <c r="N238" s="166"/>
      <c r="O238" s="166"/>
      <c r="P238" s="166"/>
      <c r="Q238" s="166"/>
      <c r="R238" s="166"/>
      <c r="S238" s="166"/>
      <c r="T238" s="167"/>
      <c r="AT238" s="161" t="s">
        <v>126</v>
      </c>
      <c r="AU238" s="161" t="s">
        <v>124</v>
      </c>
      <c r="AV238" s="13" t="s">
        <v>124</v>
      </c>
      <c r="AW238" s="13" t="s">
        <v>27</v>
      </c>
      <c r="AX238" s="13" t="s">
        <v>70</v>
      </c>
      <c r="AY238" s="161" t="s">
        <v>116</v>
      </c>
    </row>
    <row r="239" spans="1:65" s="13" customFormat="1">
      <c r="B239" s="159"/>
      <c r="D239" s="160" t="s">
        <v>126</v>
      </c>
      <c r="E239" s="161" t="s">
        <v>1</v>
      </c>
      <c r="F239" s="162" t="s">
        <v>452</v>
      </c>
      <c r="H239" s="163">
        <v>5.2709999999999999</v>
      </c>
      <c r="I239" s="164"/>
      <c r="L239" s="159"/>
      <c r="M239" s="165"/>
      <c r="N239" s="166"/>
      <c r="O239" s="166"/>
      <c r="P239" s="166"/>
      <c r="Q239" s="166"/>
      <c r="R239" s="166"/>
      <c r="S239" s="166"/>
      <c r="T239" s="167"/>
      <c r="AT239" s="161" t="s">
        <v>126</v>
      </c>
      <c r="AU239" s="161" t="s">
        <v>124</v>
      </c>
      <c r="AV239" s="13" t="s">
        <v>124</v>
      </c>
      <c r="AW239" s="13" t="s">
        <v>27</v>
      </c>
      <c r="AX239" s="13" t="s">
        <v>70</v>
      </c>
      <c r="AY239" s="161" t="s">
        <v>116</v>
      </c>
    </row>
    <row r="240" spans="1:65" s="13" customFormat="1">
      <c r="B240" s="159"/>
      <c r="D240" s="160" t="s">
        <v>126</v>
      </c>
      <c r="E240" s="161" t="s">
        <v>1</v>
      </c>
      <c r="F240" s="162" t="s">
        <v>453</v>
      </c>
      <c r="H240" s="163">
        <v>16.25</v>
      </c>
      <c r="I240" s="164"/>
      <c r="L240" s="159"/>
      <c r="M240" s="165"/>
      <c r="N240" s="166"/>
      <c r="O240" s="166"/>
      <c r="P240" s="166"/>
      <c r="Q240" s="166"/>
      <c r="R240" s="166"/>
      <c r="S240" s="166"/>
      <c r="T240" s="167"/>
      <c r="AT240" s="161" t="s">
        <v>126</v>
      </c>
      <c r="AU240" s="161" t="s">
        <v>124</v>
      </c>
      <c r="AV240" s="13" t="s">
        <v>124</v>
      </c>
      <c r="AW240" s="13" t="s">
        <v>27</v>
      </c>
      <c r="AX240" s="13" t="s">
        <v>70</v>
      </c>
      <c r="AY240" s="161" t="s">
        <v>116</v>
      </c>
    </row>
    <row r="241" spans="1:65" s="15" customFormat="1">
      <c r="B241" s="186"/>
      <c r="D241" s="160" t="s">
        <v>126</v>
      </c>
      <c r="E241" s="187" t="s">
        <v>1</v>
      </c>
      <c r="F241" s="188" t="s">
        <v>210</v>
      </c>
      <c r="H241" s="189">
        <v>297.77100000000002</v>
      </c>
      <c r="I241" s="190"/>
      <c r="L241" s="186"/>
      <c r="M241" s="191"/>
      <c r="N241" s="192"/>
      <c r="O241" s="192"/>
      <c r="P241" s="192"/>
      <c r="Q241" s="192"/>
      <c r="R241" s="192"/>
      <c r="S241" s="192"/>
      <c r="T241" s="193"/>
      <c r="AT241" s="187" t="s">
        <v>126</v>
      </c>
      <c r="AU241" s="187" t="s">
        <v>124</v>
      </c>
      <c r="AV241" s="15" t="s">
        <v>123</v>
      </c>
      <c r="AW241" s="15" t="s">
        <v>27</v>
      </c>
      <c r="AX241" s="15" t="s">
        <v>78</v>
      </c>
      <c r="AY241" s="187" t="s">
        <v>116</v>
      </c>
    </row>
    <row r="242" spans="1:65" s="2" customFormat="1" ht="24.2" customHeight="1">
      <c r="A242" s="32"/>
      <c r="B242" s="144"/>
      <c r="C242" s="145" t="s">
        <v>454</v>
      </c>
      <c r="D242" s="145" t="s">
        <v>119</v>
      </c>
      <c r="E242" s="146" t="s">
        <v>276</v>
      </c>
      <c r="F242" s="147" t="s">
        <v>277</v>
      </c>
      <c r="G242" s="148" t="s">
        <v>258</v>
      </c>
      <c r="H242" s="149">
        <v>8635.3590000000004</v>
      </c>
      <c r="I242" s="150"/>
      <c r="J242" s="151">
        <f>ROUND(I242*H242,2)</f>
        <v>0</v>
      </c>
      <c r="K242" s="152"/>
      <c r="L242" s="33"/>
      <c r="M242" s="153" t="s">
        <v>1</v>
      </c>
      <c r="N242" s="154" t="s">
        <v>36</v>
      </c>
      <c r="O242" s="58"/>
      <c r="P242" s="155">
        <f>O242*H242</f>
        <v>0</v>
      </c>
      <c r="Q242" s="155">
        <v>0</v>
      </c>
      <c r="R242" s="155">
        <f>Q242*H242</f>
        <v>0</v>
      </c>
      <c r="S242" s="155">
        <v>0</v>
      </c>
      <c r="T242" s="156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7" t="s">
        <v>123</v>
      </c>
      <c r="AT242" s="157" t="s">
        <v>119</v>
      </c>
      <c r="AU242" s="157" t="s">
        <v>124</v>
      </c>
      <c r="AY242" s="17" t="s">
        <v>116</v>
      </c>
      <c r="BE242" s="158">
        <f>IF(N242="základná",J242,0)</f>
        <v>0</v>
      </c>
      <c r="BF242" s="158">
        <f>IF(N242="znížená",J242,0)</f>
        <v>0</v>
      </c>
      <c r="BG242" s="158">
        <f>IF(N242="zákl. prenesená",J242,0)</f>
        <v>0</v>
      </c>
      <c r="BH242" s="158">
        <f>IF(N242="zníž. prenesená",J242,0)</f>
        <v>0</v>
      </c>
      <c r="BI242" s="158">
        <f>IF(N242="nulová",J242,0)</f>
        <v>0</v>
      </c>
      <c r="BJ242" s="17" t="s">
        <v>124</v>
      </c>
      <c r="BK242" s="158">
        <f>ROUND(I242*H242,2)</f>
        <v>0</v>
      </c>
      <c r="BL242" s="17" t="s">
        <v>123</v>
      </c>
      <c r="BM242" s="157" t="s">
        <v>455</v>
      </c>
    </row>
    <row r="243" spans="1:65" s="14" customFormat="1">
      <c r="B243" s="168"/>
      <c r="D243" s="160" t="s">
        <v>126</v>
      </c>
      <c r="E243" s="169" t="s">
        <v>1</v>
      </c>
      <c r="F243" s="170" t="s">
        <v>450</v>
      </c>
      <c r="H243" s="169" t="s">
        <v>1</v>
      </c>
      <c r="I243" s="171"/>
      <c r="L243" s="168"/>
      <c r="M243" s="172"/>
      <c r="N243" s="173"/>
      <c r="O243" s="173"/>
      <c r="P243" s="173"/>
      <c r="Q243" s="173"/>
      <c r="R243" s="173"/>
      <c r="S243" s="173"/>
      <c r="T243" s="174"/>
      <c r="AT243" s="169" t="s">
        <v>126</v>
      </c>
      <c r="AU243" s="169" t="s">
        <v>124</v>
      </c>
      <c r="AV243" s="14" t="s">
        <v>78</v>
      </c>
      <c r="AW243" s="14" t="s">
        <v>27</v>
      </c>
      <c r="AX243" s="14" t="s">
        <v>70</v>
      </c>
      <c r="AY243" s="169" t="s">
        <v>116</v>
      </c>
    </row>
    <row r="244" spans="1:65" s="13" customFormat="1">
      <c r="B244" s="159"/>
      <c r="D244" s="160" t="s">
        <v>126</v>
      </c>
      <c r="E244" s="161" t="s">
        <v>1</v>
      </c>
      <c r="F244" s="162" t="s">
        <v>451</v>
      </c>
      <c r="H244" s="163">
        <v>276.25</v>
      </c>
      <c r="I244" s="164"/>
      <c r="L244" s="159"/>
      <c r="M244" s="165"/>
      <c r="N244" s="166"/>
      <c r="O244" s="166"/>
      <c r="P244" s="166"/>
      <c r="Q244" s="166"/>
      <c r="R244" s="166"/>
      <c r="S244" s="166"/>
      <c r="T244" s="167"/>
      <c r="AT244" s="161" t="s">
        <v>126</v>
      </c>
      <c r="AU244" s="161" t="s">
        <v>124</v>
      </c>
      <c r="AV244" s="13" t="s">
        <v>124</v>
      </c>
      <c r="AW244" s="13" t="s">
        <v>27</v>
      </c>
      <c r="AX244" s="13" t="s">
        <v>70</v>
      </c>
      <c r="AY244" s="161" t="s">
        <v>116</v>
      </c>
    </row>
    <row r="245" spans="1:65" s="13" customFormat="1">
      <c r="B245" s="159"/>
      <c r="D245" s="160" t="s">
        <v>126</v>
      </c>
      <c r="E245" s="161" t="s">
        <v>1</v>
      </c>
      <c r="F245" s="162" t="s">
        <v>452</v>
      </c>
      <c r="H245" s="163">
        <v>5.2709999999999999</v>
      </c>
      <c r="I245" s="164"/>
      <c r="L245" s="159"/>
      <c r="M245" s="165"/>
      <c r="N245" s="166"/>
      <c r="O245" s="166"/>
      <c r="P245" s="166"/>
      <c r="Q245" s="166"/>
      <c r="R245" s="166"/>
      <c r="S245" s="166"/>
      <c r="T245" s="167"/>
      <c r="AT245" s="161" t="s">
        <v>126</v>
      </c>
      <c r="AU245" s="161" t="s">
        <v>124</v>
      </c>
      <c r="AV245" s="13" t="s">
        <v>124</v>
      </c>
      <c r="AW245" s="13" t="s">
        <v>27</v>
      </c>
      <c r="AX245" s="13" t="s">
        <v>70</v>
      </c>
      <c r="AY245" s="161" t="s">
        <v>116</v>
      </c>
    </row>
    <row r="246" spans="1:65" s="13" customFormat="1">
      <c r="B246" s="159"/>
      <c r="D246" s="160" t="s">
        <v>126</v>
      </c>
      <c r="E246" s="161" t="s">
        <v>1</v>
      </c>
      <c r="F246" s="162" t="s">
        <v>453</v>
      </c>
      <c r="H246" s="163">
        <v>16.25</v>
      </c>
      <c r="I246" s="164"/>
      <c r="L246" s="159"/>
      <c r="M246" s="165"/>
      <c r="N246" s="166"/>
      <c r="O246" s="166"/>
      <c r="P246" s="166"/>
      <c r="Q246" s="166"/>
      <c r="R246" s="166"/>
      <c r="S246" s="166"/>
      <c r="T246" s="167"/>
      <c r="AT246" s="161" t="s">
        <v>126</v>
      </c>
      <c r="AU246" s="161" t="s">
        <v>124</v>
      </c>
      <c r="AV246" s="13" t="s">
        <v>124</v>
      </c>
      <c r="AW246" s="13" t="s">
        <v>27</v>
      </c>
      <c r="AX246" s="13" t="s">
        <v>70</v>
      </c>
      <c r="AY246" s="161" t="s">
        <v>116</v>
      </c>
    </row>
    <row r="247" spans="1:65" s="15" customFormat="1">
      <c r="B247" s="186"/>
      <c r="D247" s="160" t="s">
        <v>126</v>
      </c>
      <c r="E247" s="187" t="s">
        <v>1</v>
      </c>
      <c r="F247" s="188" t="s">
        <v>210</v>
      </c>
      <c r="H247" s="189">
        <v>297.77100000000002</v>
      </c>
      <c r="I247" s="190"/>
      <c r="L247" s="186"/>
      <c r="M247" s="191"/>
      <c r="N247" s="192"/>
      <c r="O247" s="192"/>
      <c r="P247" s="192"/>
      <c r="Q247" s="192"/>
      <c r="R247" s="192"/>
      <c r="S247" s="192"/>
      <c r="T247" s="193"/>
      <c r="AT247" s="187" t="s">
        <v>126</v>
      </c>
      <c r="AU247" s="187" t="s">
        <v>124</v>
      </c>
      <c r="AV247" s="15" t="s">
        <v>123</v>
      </c>
      <c r="AW247" s="15" t="s">
        <v>27</v>
      </c>
      <c r="AX247" s="15" t="s">
        <v>78</v>
      </c>
      <c r="AY247" s="187" t="s">
        <v>116</v>
      </c>
    </row>
    <row r="248" spans="1:65" s="13" customFormat="1">
      <c r="B248" s="159"/>
      <c r="D248" s="160" t="s">
        <v>126</v>
      </c>
      <c r="F248" s="162" t="s">
        <v>456</v>
      </c>
      <c r="H248" s="163">
        <v>8635.3590000000004</v>
      </c>
      <c r="I248" s="164"/>
      <c r="L248" s="159"/>
      <c r="M248" s="165"/>
      <c r="N248" s="166"/>
      <c r="O248" s="166"/>
      <c r="P248" s="166"/>
      <c r="Q248" s="166"/>
      <c r="R248" s="166"/>
      <c r="S248" s="166"/>
      <c r="T248" s="167"/>
      <c r="AT248" s="161" t="s">
        <v>126</v>
      </c>
      <c r="AU248" s="161" t="s">
        <v>124</v>
      </c>
      <c r="AV248" s="13" t="s">
        <v>124</v>
      </c>
      <c r="AW248" s="13" t="s">
        <v>3</v>
      </c>
      <c r="AX248" s="13" t="s">
        <v>78</v>
      </c>
      <c r="AY248" s="161" t="s">
        <v>116</v>
      </c>
    </row>
    <row r="249" spans="1:65" s="2" customFormat="1" ht="24.2" customHeight="1">
      <c r="A249" s="32"/>
      <c r="B249" s="144"/>
      <c r="C249" s="145" t="s">
        <v>457</v>
      </c>
      <c r="D249" s="145" t="s">
        <v>119</v>
      </c>
      <c r="E249" s="146" t="s">
        <v>458</v>
      </c>
      <c r="F249" s="147" t="s">
        <v>459</v>
      </c>
      <c r="G249" s="148" t="s">
        <v>258</v>
      </c>
      <c r="H249" s="149">
        <v>4.1849999999999996</v>
      </c>
      <c r="I249" s="150"/>
      <c r="J249" s="151">
        <f>ROUND(I249*H249,2)</f>
        <v>0</v>
      </c>
      <c r="K249" s="152"/>
      <c r="L249" s="33"/>
      <c r="M249" s="153" t="s">
        <v>1</v>
      </c>
      <c r="N249" s="154" t="s">
        <v>36</v>
      </c>
      <c r="O249" s="58"/>
      <c r="P249" s="155">
        <f>O249*H249</f>
        <v>0</v>
      </c>
      <c r="Q249" s="155">
        <v>0</v>
      </c>
      <c r="R249" s="155">
        <f>Q249*H249</f>
        <v>0</v>
      </c>
      <c r="S249" s="155">
        <v>0</v>
      </c>
      <c r="T249" s="156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7" t="s">
        <v>123</v>
      </c>
      <c r="AT249" s="157" t="s">
        <v>119</v>
      </c>
      <c r="AU249" s="157" t="s">
        <v>124</v>
      </c>
      <c r="AY249" s="17" t="s">
        <v>116</v>
      </c>
      <c r="BE249" s="158">
        <f>IF(N249="základná",J249,0)</f>
        <v>0</v>
      </c>
      <c r="BF249" s="158">
        <f>IF(N249="znížená",J249,0)</f>
        <v>0</v>
      </c>
      <c r="BG249" s="158">
        <f>IF(N249="zákl. prenesená",J249,0)</f>
        <v>0</v>
      </c>
      <c r="BH249" s="158">
        <f>IF(N249="zníž. prenesená",J249,0)</f>
        <v>0</v>
      </c>
      <c r="BI249" s="158">
        <f>IF(N249="nulová",J249,0)</f>
        <v>0</v>
      </c>
      <c r="BJ249" s="17" t="s">
        <v>124</v>
      </c>
      <c r="BK249" s="158">
        <f>ROUND(I249*H249,2)</f>
        <v>0</v>
      </c>
      <c r="BL249" s="17" t="s">
        <v>123</v>
      </c>
      <c r="BM249" s="157" t="s">
        <v>460</v>
      </c>
    </row>
    <row r="250" spans="1:65" s="13" customFormat="1">
      <c r="B250" s="159"/>
      <c r="D250" s="160" t="s">
        <v>126</v>
      </c>
      <c r="E250" s="161" t="s">
        <v>1</v>
      </c>
      <c r="F250" s="162" t="s">
        <v>461</v>
      </c>
      <c r="H250" s="163">
        <v>4.1849999999999996</v>
      </c>
      <c r="I250" s="164"/>
      <c r="L250" s="159"/>
      <c r="M250" s="165"/>
      <c r="N250" s="166"/>
      <c r="O250" s="166"/>
      <c r="P250" s="166"/>
      <c r="Q250" s="166"/>
      <c r="R250" s="166"/>
      <c r="S250" s="166"/>
      <c r="T250" s="167"/>
      <c r="AT250" s="161" t="s">
        <v>126</v>
      </c>
      <c r="AU250" s="161" t="s">
        <v>124</v>
      </c>
      <c r="AV250" s="13" t="s">
        <v>124</v>
      </c>
      <c r="AW250" s="13" t="s">
        <v>27</v>
      </c>
      <c r="AX250" s="13" t="s">
        <v>78</v>
      </c>
      <c r="AY250" s="161" t="s">
        <v>116</v>
      </c>
    </row>
    <row r="251" spans="1:65" s="2" customFormat="1" ht="24.2" customHeight="1">
      <c r="A251" s="32"/>
      <c r="B251" s="144"/>
      <c r="C251" s="145" t="s">
        <v>462</v>
      </c>
      <c r="D251" s="145" t="s">
        <v>119</v>
      </c>
      <c r="E251" s="146" t="s">
        <v>463</v>
      </c>
      <c r="F251" s="147" t="s">
        <v>464</v>
      </c>
      <c r="G251" s="148" t="s">
        <v>258</v>
      </c>
      <c r="H251" s="149">
        <v>1.0860000000000001</v>
      </c>
      <c r="I251" s="150"/>
      <c r="J251" s="151">
        <f>ROUND(I251*H251,2)</f>
        <v>0</v>
      </c>
      <c r="K251" s="152"/>
      <c r="L251" s="33"/>
      <c r="M251" s="153" t="s">
        <v>1</v>
      </c>
      <c r="N251" s="154" t="s">
        <v>36</v>
      </c>
      <c r="O251" s="58"/>
      <c r="P251" s="155">
        <f>O251*H251</f>
        <v>0</v>
      </c>
      <c r="Q251" s="155">
        <v>0</v>
      </c>
      <c r="R251" s="155">
        <f>Q251*H251</f>
        <v>0</v>
      </c>
      <c r="S251" s="155">
        <v>0</v>
      </c>
      <c r="T251" s="156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7" t="s">
        <v>123</v>
      </c>
      <c r="AT251" s="157" t="s">
        <v>119</v>
      </c>
      <c r="AU251" s="157" t="s">
        <v>124</v>
      </c>
      <c r="AY251" s="17" t="s">
        <v>116</v>
      </c>
      <c r="BE251" s="158">
        <f>IF(N251="základná",J251,0)</f>
        <v>0</v>
      </c>
      <c r="BF251" s="158">
        <f>IF(N251="znížená",J251,0)</f>
        <v>0</v>
      </c>
      <c r="BG251" s="158">
        <f>IF(N251="zákl. prenesená",J251,0)</f>
        <v>0</v>
      </c>
      <c r="BH251" s="158">
        <f>IF(N251="zníž. prenesená",J251,0)</f>
        <v>0</v>
      </c>
      <c r="BI251" s="158">
        <f>IF(N251="nulová",J251,0)</f>
        <v>0</v>
      </c>
      <c r="BJ251" s="17" t="s">
        <v>124</v>
      </c>
      <c r="BK251" s="158">
        <f>ROUND(I251*H251,2)</f>
        <v>0</v>
      </c>
      <c r="BL251" s="17" t="s">
        <v>123</v>
      </c>
      <c r="BM251" s="157" t="s">
        <v>465</v>
      </c>
    </row>
    <row r="252" spans="1:65" s="13" customFormat="1">
      <c r="B252" s="159"/>
      <c r="D252" s="160" t="s">
        <v>126</v>
      </c>
      <c r="E252" s="161" t="s">
        <v>1</v>
      </c>
      <c r="F252" s="162" t="s">
        <v>466</v>
      </c>
      <c r="H252" s="163">
        <v>1.0860000000000001</v>
      </c>
      <c r="I252" s="164"/>
      <c r="L252" s="159"/>
      <c r="M252" s="165"/>
      <c r="N252" s="166"/>
      <c r="O252" s="166"/>
      <c r="P252" s="166"/>
      <c r="Q252" s="166"/>
      <c r="R252" s="166"/>
      <c r="S252" s="166"/>
      <c r="T252" s="167"/>
      <c r="AT252" s="161" t="s">
        <v>126</v>
      </c>
      <c r="AU252" s="161" t="s">
        <v>124</v>
      </c>
      <c r="AV252" s="13" t="s">
        <v>124</v>
      </c>
      <c r="AW252" s="13" t="s">
        <v>27</v>
      </c>
      <c r="AX252" s="13" t="s">
        <v>78</v>
      </c>
      <c r="AY252" s="161" t="s">
        <v>116</v>
      </c>
    </row>
    <row r="253" spans="1:65" s="12" customFormat="1" ht="22.9" customHeight="1">
      <c r="B253" s="131"/>
      <c r="D253" s="132" t="s">
        <v>69</v>
      </c>
      <c r="E253" s="142" t="s">
        <v>284</v>
      </c>
      <c r="F253" s="142" t="s">
        <v>285</v>
      </c>
      <c r="I253" s="134"/>
      <c r="J253" s="143">
        <f>BK253</f>
        <v>0</v>
      </c>
      <c r="L253" s="131"/>
      <c r="M253" s="136"/>
      <c r="N253" s="137"/>
      <c r="O253" s="137"/>
      <c r="P253" s="138">
        <f>P254</f>
        <v>0</v>
      </c>
      <c r="Q253" s="137"/>
      <c r="R253" s="138">
        <f>R254</f>
        <v>0</v>
      </c>
      <c r="S253" s="137"/>
      <c r="T253" s="139">
        <f>T254</f>
        <v>0</v>
      </c>
      <c r="AR253" s="132" t="s">
        <v>78</v>
      </c>
      <c r="AT253" s="140" t="s">
        <v>69</v>
      </c>
      <c r="AU253" s="140" t="s">
        <v>78</v>
      </c>
      <c r="AY253" s="132" t="s">
        <v>116</v>
      </c>
      <c r="BK253" s="141">
        <f>BK254</f>
        <v>0</v>
      </c>
    </row>
    <row r="254" spans="1:65" s="2" customFormat="1" ht="24.2" customHeight="1">
      <c r="A254" s="32"/>
      <c r="B254" s="144"/>
      <c r="C254" s="145" t="s">
        <v>467</v>
      </c>
      <c r="D254" s="145" t="s">
        <v>119</v>
      </c>
      <c r="E254" s="146" t="s">
        <v>287</v>
      </c>
      <c r="F254" s="147" t="s">
        <v>288</v>
      </c>
      <c r="G254" s="148" t="s">
        <v>258</v>
      </c>
      <c r="H254" s="149">
        <v>3256.35</v>
      </c>
      <c r="I254" s="150"/>
      <c r="J254" s="151">
        <f>ROUND(I254*H254,2)</f>
        <v>0</v>
      </c>
      <c r="K254" s="152"/>
      <c r="L254" s="33"/>
      <c r="M254" s="194" t="s">
        <v>1</v>
      </c>
      <c r="N254" s="195" t="s">
        <v>36</v>
      </c>
      <c r="O254" s="196"/>
      <c r="P254" s="197">
        <f>O254*H254</f>
        <v>0</v>
      </c>
      <c r="Q254" s="197">
        <v>0</v>
      </c>
      <c r="R254" s="197">
        <f>Q254*H254</f>
        <v>0</v>
      </c>
      <c r="S254" s="197">
        <v>0</v>
      </c>
      <c r="T254" s="198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7" t="s">
        <v>123</v>
      </c>
      <c r="AT254" s="157" t="s">
        <v>119</v>
      </c>
      <c r="AU254" s="157" t="s">
        <v>124</v>
      </c>
      <c r="AY254" s="17" t="s">
        <v>116</v>
      </c>
      <c r="BE254" s="158">
        <f>IF(N254="základná",J254,0)</f>
        <v>0</v>
      </c>
      <c r="BF254" s="158">
        <f>IF(N254="znížená",J254,0)</f>
        <v>0</v>
      </c>
      <c r="BG254" s="158">
        <f>IF(N254="zákl. prenesená",J254,0)</f>
        <v>0</v>
      </c>
      <c r="BH254" s="158">
        <f>IF(N254="zníž. prenesená",J254,0)</f>
        <v>0</v>
      </c>
      <c r="BI254" s="158">
        <f>IF(N254="nulová",J254,0)</f>
        <v>0</v>
      </c>
      <c r="BJ254" s="17" t="s">
        <v>124</v>
      </c>
      <c r="BK254" s="158">
        <f>ROUND(I254*H254,2)</f>
        <v>0</v>
      </c>
      <c r="BL254" s="17" t="s">
        <v>123</v>
      </c>
      <c r="BM254" s="157" t="s">
        <v>468</v>
      </c>
    </row>
    <row r="255" spans="1:65" s="2" customFormat="1" ht="6.95" customHeight="1">
      <c r="A255" s="32"/>
      <c r="B255" s="47"/>
      <c r="C255" s="48"/>
      <c r="D255" s="48"/>
      <c r="E255" s="48"/>
      <c r="F255" s="48"/>
      <c r="G255" s="48"/>
      <c r="H255" s="48"/>
      <c r="I255" s="48"/>
      <c r="J255" s="48"/>
      <c r="K255" s="48"/>
      <c r="L255" s="33"/>
      <c r="M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</row>
  </sheetData>
  <autoFilter ref="C124:K254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>
      <selection activeCell="V12" sqref="V12:V1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1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7" t="s">
        <v>85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70</v>
      </c>
    </row>
    <row r="4" spans="1:46" s="1" customFormat="1" ht="24.95" customHeight="1">
      <c r="B4" s="20"/>
      <c r="D4" s="21" t="s">
        <v>86</v>
      </c>
      <c r="L4" s="20"/>
      <c r="M4" s="93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14</v>
      </c>
      <c r="L6" s="20"/>
    </row>
    <row r="7" spans="1:46" s="1" customFormat="1" ht="16.5" customHeight="1">
      <c r="B7" s="20"/>
      <c r="E7" s="241" t="str">
        <f>'Rekapitulácia stavby'!K6</f>
        <v>Modernizácia vybraných úsekov ciest II. triedy v okrese Zlaté Moravce</v>
      </c>
      <c r="F7" s="242"/>
      <c r="G7" s="242"/>
      <c r="H7" s="242"/>
      <c r="L7" s="20"/>
    </row>
    <row r="8" spans="1:46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13" t="s">
        <v>469</v>
      </c>
      <c r="F9" s="240"/>
      <c r="G9" s="240"/>
      <c r="H9" s="24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27" t="s">
        <v>17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27" t="s">
        <v>20</v>
      </c>
      <c r="J12" s="55">
        <f>'Rekapitulácia stavby'!AN8</f>
        <v>44351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21</v>
      </c>
      <c r="E14" s="32"/>
      <c r="F14" s="32"/>
      <c r="G14" s="32"/>
      <c r="H14" s="32"/>
      <c r="I14" s="27" t="s">
        <v>22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199" t="s">
        <v>470</v>
      </c>
      <c r="F15" s="32"/>
      <c r="G15" s="32"/>
      <c r="H15" s="32"/>
      <c r="I15" s="27" t="s">
        <v>23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24</v>
      </c>
      <c r="E17" s="32"/>
      <c r="F17" s="32"/>
      <c r="G17" s="32"/>
      <c r="H17" s="32"/>
      <c r="I17" s="27" t="s">
        <v>22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3" t="str">
        <f>'Rekapitulácia stavby'!E14</f>
        <v>Vyplň údaj</v>
      </c>
      <c r="F18" s="232"/>
      <c r="G18" s="232"/>
      <c r="H18" s="232"/>
      <c r="I18" s="27" t="s">
        <v>23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26</v>
      </c>
      <c r="E20" s="32"/>
      <c r="F20" s="32"/>
      <c r="G20" s="32"/>
      <c r="H20" s="32"/>
      <c r="I20" s="27" t="s">
        <v>22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471</v>
      </c>
      <c r="F21" s="32"/>
      <c r="G21" s="32"/>
      <c r="H21" s="32"/>
      <c r="I21" s="27" t="s">
        <v>23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28</v>
      </c>
      <c r="E23" s="32"/>
      <c r="F23" s="32"/>
      <c r="G23" s="32"/>
      <c r="H23" s="32"/>
      <c r="I23" s="27" t="s">
        <v>22</v>
      </c>
      <c r="J23" s="25" t="str">
        <f>IF('Rekapitulácia stavby'!AN19="","",'Rekapitulácia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IF('Rekapitulácia stavby'!E20="","",'Rekapitulácia stavby'!E20)</f>
        <v xml:space="preserve"> Janka Matelová</v>
      </c>
      <c r="F24" s="32"/>
      <c r="G24" s="32"/>
      <c r="H24" s="32"/>
      <c r="I24" s="27" t="s">
        <v>23</v>
      </c>
      <c r="J24" s="25" t="str">
        <f>IF('Rekapitulácia stavby'!AN20="","",'Rekapitulácia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29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36" t="s">
        <v>1</v>
      </c>
      <c r="F27" s="236"/>
      <c r="G27" s="236"/>
      <c r="H27" s="23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30</v>
      </c>
      <c r="E30" s="32"/>
      <c r="F30" s="32"/>
      <c r="G30" s="32"/>
      <c r="H30" s="32"/>
      <c r="I30" s="32"/>
      <c r="J30" s="71">
        <f>ROUND(J124,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32</v>
      </c>
      <c r="G32" s="32"/>
      <c r="H32" s="32"/>
      <c r="I32" s="36" t="s">
        <v>31</v>
      </c>
      <c r="J32" s="36" t="s">
        <v>33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34</v>
      </c>
      <c r="E33" s="27" t="s">
        <v>35</v>
      </c>
      <c r="F33" s="99">
        <f>ROUND((SUM(BE124:BE167)),  2)</f>
        <v>0</v>
      </c>
      <c r="G33" s="32"/>
      <c r="H33" s="32"/>
      <c r="I33" s="100">
        <v>0.2</v>
      </c>
      <c r="J33" s="99">
        <f>ROUND(((SUM(BE124:BE167))*I33),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36</v>
      </c>
      <c r="F34" s="99">
        <f>ROUND((SUM(BF124:BF167)),  2)</f>
        <v>0</v>
      </c>
      <c r="G34" s="32"/>
      <c r="H34" s="32"/>
      <c r="I34" s="100">
        <v>0.2</v>
      </c>
      <c r="J34" s="99">
        <f>ROUND(((SUM(BF124:BF167))*I34),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37</v>
      </c>
      <c r="F35" s="99">
        <f>ROUND((SUM(BG124:BG167)),  2)</f>
        <v>0</v>
      </c>
      <c r="G35" s="32"/>
      <c r="H35" s="32"/>
      <c r="I35" s="100">
        <v>0.2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38</v>
      </c>
      <c r="F36" s="99">
        <f>ROUND((SUM(BH124:BH167)),  2)</f>
        <v>0</v>
      </c>
      <c r="G36" s="32"/>
      <c r="H36" s="32"/>
      <c r="I36" s="100">
        <v>0.2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39</v>
      </c>
      <c r="F37" s="99">
        <f>ROUND((SUM(BI124:BI167)),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40</v>
      </c>
      <c r="E39" s="60"/>
      <c r="F39" s="60"/>
      <c r="G39" s="103" t="s">
        <v>41</v>
      </c>
      <c r="H39" s="104" t="s">
        <v>42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43</v>
      </c>
      <c r="E50" s="44"/>
      <c r="F50" s="44"/>
      <c r="G50" s="43" t="s">
        <v>44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45</v>
      </c>
      <c r="E61" s="35"/>
      <c r="F61" s="107" t="s">
        <v>46</v>
      </c>
      <c r="G61" s="45" t="s">
        <v>45</v>
      </c>
      <c r="H61" s="35"/>
      <c r="I61" s="35"/>
      <c r="J61" s="108" t="s">
        <v>46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47</v>
      </c>
      <c r="E65" s="46"/>
      <c r="F65" s="46"/>
      <c r="G65" s="43" t="s">
        <v>48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45</v>
      </c>
      <c r="E76" s="35"/>
      <c r="F76" s="107" t="s">
        <v>46</v>
      </c>
      <c r="G76" s="45" t="s">
        <v>45</v>
      </c>
      <c r="H76" s="35"/>
      <c r="I76" s="35"/>
      <c r="J76" s="108" t="s">
        <v>46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41" t="str">
        <f>E7</f>
        <v>Modernizácia vybraných úsekov ciest II. triedy v okrese Zlaté Moravce</v>
      </c>
      <c r="F85" s="242"/>
      <c r="G85" s="242"/>
      <c r="H85" s="24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13" t="str">
        <f>E9</f>
        <v>03 - SO 03 Cesta II/511 Križovatka na Žitavany - Zlaté Moravce</v>
      </c>
      <c r="F87" s="240"/>
      <c r="G87" s="240"/>
      <c r="H87" s="24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18</v>
      </c>
      <c r="D89" s="32"/>
      <c r="E89" s="32"/>
      <c r="F89" s="25" t="str">
        <f>F12</f>
        <v/>
      </c>
      <c r="G89" s="32"/>
      <c r="H89" s="32"/>
      <c r="I89" s="27" t="s">
        <v>20</v>
      </c>
      <c r="J89" s="55">
        <f>IF(J12="","",J12)</f>
        <v>44351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hidden="1" customHeight="1">
      <c r="A91" s="32"/>
      <c r="B91" s="33"/>
      <c r="C91" s="27" t="s">
        <v>21</v>
      </c>
      <c r="D91" s="32"/>
      <c r="E91" s="32"/>
      <c r="F91" s="25" t="str">
        <f>E15</f>
        <v>Nitriansky samosprávny kraj</v>
      </c>
      <c r="G91" s="32"/>
      <c r="H91" s="32"/>
      <c r="I91" s="27" t="s">
        <v>26</v>
      </c>
      <c r="J91" s="30" t="str">
        <f>E21</f>
        <v>Z-PROJECT CONSULTING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24</v>
      </c>
      <c r="D92" s="32"/>
      <c r="E92" s="32"/>
      <c r="F92" s="25" t="str">
        <f>IF(E18="","",E18)</f>
        <v>Vyplň údaj</v>
      </c>
      <c r="G92" s="32"/>
      <c r="H92" s="32"/>
      <c r="I92" s="27" t="s">
        <v>28</v>
      </c>
      <c r="J92" s="30" t="str">
        <f>E24</f>
        <v xml:space="preserve"> Janka Matelová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09" t="s">
        <v>90</v>
      </c>
      <c r="D94" s="101"/>
      <c r="E94" s="101"/>
      <c r="F94" s="101"/>
      <c r="G94" s="101"/>
      <c r="H94" s="101"/>
      <c r="I94" s="101"/>
      <c r="J94" s="110" t="s">
        <v>91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11" t="s">
        <v>92</v>
      </c>
      <c r="D96" s="32"/>
      <c r="E96" s="32"/>
      <c r="F96" s="32"/>
      <c r="G96" s="32"/>
      <c r="H96" s="32"/>
      <c r="I96" s="32"/>
      <c r="J96" s="71">
        <f>J124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1:31" s="9" customFormat="1" ht="24.95" hidden="1" customHeight="1">
      <c r="B97" s="112"/>
      <c r="D97" s="113" t="s">
        <v>94</v>
      </c>
      <c r="E97" s="114"/>
      <c r="F97" s="114"/>
      <c r="G97" s="114"/>
      <c r="H97" s="114"/>
      <c r="I97" s="114"/>
      <c r="J97" s="115">
        <f>J125</f>
        <v>0</v>
      </c>
      <c r="L97" s="112"/>
    </row>
    <row r="98" spans="1:31" s="10" customFormat="1" ht="19.899999999999999" hidden="1" customHeight="1">
      <c r="B98" s="116"/>
      <c r="D98" s="117" t="s">
        <v>291</v>
      </c>
      <c r="E98" s="118"/>
      <c r="F98" s="118"/>
      <c r="G98" s="118"/>
      <c r="H98" s="118"/>
      <c r="I98" s="118"/>
      <c r="J98" s="119">
        <f>J126</f>
        <v>0</v>
      </c>
      <c r="L98" s="116"/>
    </row>
    <row r="99" spans="1:31" s="10" customFormat="1" ht="19.899999999999999" hidden="1" customHeight="1">
      <c r="B99" s="116"/>
      <c r="D99" s="117" t="s">
        <v>96</v>
      </c>
      <c r="E99" s="118"/>
      <c r="F99" s="118"/>
      <c r="G99" s="118"/>
      <c r="H99" s="118"/>
      <c r="I99" s="118"/>
      <c r="J99" s="119">
        <f>J129</f>
        <v>0</v>
      </c>
      <c r="L99" s="116"/>
    </row>
    <row r="100" spans="1:31" s="10" customFormat="1" ht="19.899999999999999" hidden="1" customHeight="1">
      <c r="B100" s="116"/>
      <c r="D100" s="117" t="s">
        <v>472</v>
      </c>
      <c r="E100" s="118"/>
      <c r="F100" s="118"/>
      <c r="G100" s="118"/>
      <c r="H100" s="118"/>
      <c r="I100" s="118"/>
      <c r="J100" s="119">
        <f>J131</f>
        <v>0</v>
      </c>
      <c r="L100" s="116"/>
    </row>
    <row r="101" spans="1:31" s="10" customFormat="1" ht="19.899999999999999" hidden="1" customHeight="1">
      <c r="B101" s="116"/>
      <c r="D101" s="117" t="s">
        <v>473</v>
      </c>
      <c r="E101" s="118"/>
      <c r="F101" s="118"/>
      <c r="G101" s="118"/>
      <c r="H101" s="118"/>
      <c r="I101" s="118"/>
      <c r="J101" s="119">
        <f>J134</f>
        <v>0</v>
      </c>
      <c r="L101" s="116"/>
    </row>
    <row r="102" spans="1:31" s="10" customFormat="1" ht="19.899999999999999" hidden="1" customHeight="1">
      <c r="B102" s="116"/>
      <c r="D102" s="117" t="s">
        <v>99</v>
      </c>
      <c r="E102" s="118"/>
      <c r="F102" s="118"/>
      <c r="G102" s="118"/>
      <c r="H102" s="118"/>
      <c r="I102" s="118"/>
      <c r="J102" s="119">
        <f>J139</f>
        <v>0</v>
      </c>
      <c r="L102" s="116"/>
    </row>
    <row r="103" spans="1:31" s="10" customFormat="1" ht="19.899999999999999" hidden="1" customHeight="1">
      <c r="B103" s="116"/>
      <c r="D103" s="117" t="s">
        <v>100</v>
      </c>
      <c r="E103" s="118"/>
      <c r="F103" s="118"/>
      <c r="G103" s="118"/>
      <c r="H103" s="118"/>
      <c r="I103" s="118"/>
      <c r="J103" s="119">
        <f>J141</f>
        <v>0</v>
      </c>
      <c r="L103" s="116"/>
    </row>
    <row r="104" spans="1:31" s="10" customFormat="1" ht="19.899999999999999" hidden="1" customHeight="1">
      <c r="B104" s="116"/>
      <c r="D104" s="117" t="s">
        <v>101</v>
      </c>
      <c r="E104" s="118"/>
      <c r="F104" s="118"/>
      <c r="G104" s="118"/>
      <c r="H104" s="118"/>
      <c r="I104" s="118"/>
      <c r="J104" s="119">
        <f>J166</f>
        <v>0</v>
      </c>
      <c r="L104" s="116"/>
    </row>
    <row r="105" spans="1:31" s="2" customFormat="1" ht="21.75" hidden="1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hidden="1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hidden="1"/>
    <row r="108" spans="1:31" hidden="1"/>
    <row r="109" spans="1:31" hidden="1"/>
    <row r="110" spans="1:31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1" t="s">
        <v>102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14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41" t="str">
        <f>E7</f>
        <v>Modernizácia vybraných úsekov ciest II. triedy v okrese Zlaté Moravce</v>
      </c>
      <c r="F114" s="242"/>
      <c r="G114" s="242"/>
      <c r="H114" s="24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7" t="s">
        <v>87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6.5" customHeight="1">
      <c r="A116" s="32"/>
      <c r="B116" s="33"/>
      <c r="C116" s="32"/>
      <c r="D116" s="32"/>
      <c r="E116" s="213" t="str">
        <f>E9</f>
        <v>03 - SO 03 Cesta II/511 Križovatka na Žitavany - Zlaté Moravce</v>
      </c>
      <c r="F116" s="240"/>
      <c r="G116" s="240"/>
      <c r="H116" s="24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2" customHeight="1">
      <c r="A118" s="32"/>
      <c r="B118" s="33"/>
      <c r="C118" s="27" t="s">
        <v>18</v>
      </c>
      <c r="D118" s="32"/>
      <c r="E118" s="32"/>
      <c r="F118" s="25" t="str">
        <f>F12</f>
        <v/>
      </c>
      <c r="G118" s="32"/>
      <c r="H118" s="32"/>
      <c r="I118" s="27" t="s">
        <v>20</v>
      </c>
      <c r="J118" s="55">
        <f>IF(J12="","",J12)</f>
        <v>44351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25.7" customHeight="1">
      <c r="A120" s="32"/>
      <c r="B120" s="33"/>
      <c r="C120" s="27" t="s">
        <v>21</v>
      </c>
      <c r="D120" s="32"/>
      <c r="E120" s="32"/>
      <c r="F120" s="25" t="str">
        <f>E15</f>
        <v>Nitriansky samosprávny kraj</v>
      </c>
      <c r="G120" s="32"/>
      <c r="H120" s="32"/>
      <c r="I120" s="27" t="s">
        <v>26</v>
      </c>
      <c r="J120" s="30" t="str">
        <f>E21</f>
        <v>Z-PROJECT CONSULTING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>
      <c r="A121" s="32"/>
      <c r="B121" s="33"/>
      <c r="C121" s="27" t="s">
        <v>24</v>
      </c>
      <c r="D121" s="32"/>
      <c r="E121" s="32"/>
      <c r="F121" s="25" t="str">
        <f>IF(E18="","",E18)</f>
        <v>Vyplň údaj</v>
      </c>
      <c r="G121" s="32"/>
      <c r="H121" s="32"/>
      <c r="I121" s="27" t="s">
        <v>28</v>
      </c>
      <c r="J121" s="30" t="str">
        <f>E24</f>
        <v xml:space="preserve"> Janka Matelová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0.3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11" customFormat="1" ht="29.25" customHeight="1">
      <c r="A123" s="120"/>
      <c r="B123" s="121"/>
      <c r="C123" s="122" t="s">
        <v>103</v>
      </c>
      <c r="D123" s="123" t="s">
        <v>55</v>
      </c>
      <c r="E123" s="123" t="s">
        <v>51</v>
      </c>
      <c r="F123" s="123" t="s">
        <v>52</v>
      </c>
      <c r="G123" s="123" t="s">
        <v>104</v>
      </c>
      <c r="H123" s="123" t="s">
        <v>105</v>
      </c>
      <c r="I123" s="123" t="s">
        <v>106</v>
      </c>
      <c r="J123" s="124" t="s">
        <v>91</v>
      </c>
      <c r="K123" s="125" t="s">
        <v>107</v>
      </c>
      <c r="L123" s="126"/>
      <c r="M123" s="62" t="s">
        <v>1</v>
      </c>
      <c r="N123" s="63" t="s">
        <v>34</v>
      </c>
      <c r="O123" s="63" t="s">
        <v>108</v>
      </c>
      <c r="P123" s="63" t="s">
        <v>109</v>
      </c>
      <c r="Q123" s="63" t="s">
        <v>110</v>
      </c>
      <c r="R123" s="63" t="s">
        <v>111</v>
      </c>
      <c r="S123" s="63" t="s">
        <v>112</v>
      </c>
      <c r="T123" s="64" t="s">
        <v>113</v>
      </c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</row>
    <row r="124" spans="1:65" s="2" customFormat="1" ht="22.9" customHeight="1">
      <c r="A124" s="32"/>
      <c r="B124" s="33"/>
      <c r="C124" s="69" t="s">
        <v>92</v>
      </c>
      <c r="D124" s="32"/>
      <c r="E124" s="32"/>
      <c r="F124" s="32"/>
      <c r="G124" s="32"/>
      <c r="H124" s="32"/>
      <c r="I124" s="32"/>
      <c r="J124" s="127">
        <f>BK124</f>
        <v>0</v>
      </c>
      <c r="K124" s="32"/>
      <c r="L124" s="33"/>
      <c r="M124" s="65"/>
      <c r="N124" s="56"/>
      <c r="O124" s="66"/>
      <c r="P124" s="128">
        <f>P125</f>
        <v>0</v>
      </c>
      <c r="Q124" s="66"/>
      <c r="R124" s="128">
        <f>R125</f>
        <v>3021.7486859999999</v>
      </c>
      <c r="S124" s="66"/>
      <c r="T124" s="129">
        <f>T125</f>
        <v>3144.88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69</v>
      </c>
      <c r="AU124" s="17" t="s">
        <v>93</v>
      </c>
      <c r="BK124" s="130">
        <f>BK125</f>
        <v>0</v>
      </c>
    </row>
    <row r="125" spans="1:65" s="12" customFormat="1" ht="25.9" customHeight="1">
      <c r="B125" s="131"/>
      <c r="D125" s="132" t="s">
        <v>69</v>
      </c>
      <c r="E125" s="133" t="s">
        <v>114</v>
      </c>
      <c r="F125" s="133" t="s">
        <v>115</v>
      </c>
      <c r="I125" s="134"/>
      <c r="J125" s="135">
        <f>BK125</f>
        <v>0</v>
      </c>
      <c r="L125" s="131"/>
      <c r="M125" s="136"/>
      <c r="N125" s="137"/>
      <c r="O125" s="137"/>
      <c r="P125" s="138">
        <f>P126+P129+P131+P134+P139+P141+P166</f>
        <v>0</v>
      </c>
      <c r="Q125" s="137"/>
      <c r="R125" s="138">
        <f>R126+R129+R131+R134+R139+R141+R166</f>
        <v>3021.7486859999999</v>
      </c>
      <c r="S125" s="137"/>
      <c r="T125" s="139">
        <f>T126+T129+T131+T134+T139+T141+T166</f>
        <v>3144.88</v>
      </c>
      <c r="AR125" s="132" t="s">
        <v>78</v>
      </c>
      <c r="AT125" s="140" t="s">
        <v>69</v>
      </c>
      <c r="AU125" s="140" t="s">
        <v>70</v>
      </c>
      <c r="AY125" s="132" t="s">
        <v>116</v>
      </c>
      <c r="BK125" s="141">
        <f>BK126+BK129+BK131+BK134+BK139+BK141+BK166</f>
        <v>0</v>
      </c>
    </row>
    <row r="126" spans="1:65" s="12" customFormat="1" ht="22.9" customHeight="1">
      <c r="B126" s="131"/>
      <c r="D126" s="132" t="s">
        <v>69</v>
      </c>
      <c r="E126" s="142" t="s">
        <v>78</v>
      </c>
      <c r="F126" s="142" t="s">
        <v>292</v>
      </c>
      <c r="I126" s="134"/>
      <c r="J126" s="143">
        <f>BK126</f>
        <v>0</v>
      </c>
      <c r="L126" s="131"/>
      <c r="M126" s="136"/>
      <c r="N126" s="137"/>
      <c r="O126" s="137"/>
      <c r="P126" s="138">
        <f>SUM(P127:P128)</f>
        <v>0</v>
      </c>
      <c r="Q126" s="137"/>
      <c r="R126" s="138">
        <f>SUM(R127:R128)</f>
        <v>3.4145099999999999</v>
      </c>
      <c r="S126" s="137"/>
      <c r="T126" s="139">
        <f>SUM(T127:T128)</f>
        <v>3144.712</v>
      </c>
      <c r="AR126" s="132" t="s">
        <v>78</v>
      </c>
      <c r="AT126" s="140" t="s">
        <v>69</v>
      </c>
      <c r="AU126" s="140" t="s">
        <v>78</v>
      </c>
      <c r="AY126" s="132" t="s">
        <v>116</v>
      </c>
      <c r="BK126" s="141">
        <f>SUM(BK127:BK128)</f>
        <v>0</v>
      </c>
    </row>
    <row r="127" spans="1:65" s="2" customFormat="1" ht="37.9" customHeight="1">
      <c r="A127" s="32"/>
      <c r="B127" s="144"/>
      <c r="C127" s="145" t="s">
        <v>78</v>
      </c>
      <c r="D127" s="145" t="s">
        <v>119</v>
      </c>
      <c r="E127" s="146" t="s">
        <v>474</v>
      </c>
      <c r="F127" s="147" t="s">
        <v>475</v>
      </c>
      <c r="G127" s="148" t="s">
        <v>122</v>
      </c>
      <c r="H127" s="149">
        <v>6195</v>
      </c>
      <c r="I127" s="150"/>
      <c r="J127" s="151">
        <f>ROUND(I127*H127,2)</f>
        <v>0</v>
      </c>
      <c r="K127" s="152"/>
      <c r="L127" s="33"/>
      <c r="M127" s="153" t="s">
        <v>1</v>
      </c>
      <c r="N127" s="154" t="s">
        <v>36</v>
      </c>
      <c r="O127" s="58"/>
      <c r="P127" s="155">
        <f>O127*H127</f>
        <v>0</v>
      </c>
      <c r="Q127" s="155">
        <v>1.2E-4</v>
      </c>
      <c r="R127" s="155">
        <f>Q127*H127</f>
        <v>0.74340000000000006</v>
      </c>
      <c r="S127" s="155">
        <v>0.10199999999999999</v>
      </c>
      <c r="T127" s="156">
        <f>S127*H127</f>
        <v>631.89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7" t="s">
        <v>123</v>
      </c>
      <c r="AT127" s="157" t="s">
        <v>119</v>
      </c>
      <c r="AU127" s="157" t="s">
        <v>124</v>
      </c>
      <c r="AY127" s="17" t="s">
        <v>116</v>
      </c>
      <c r="BE127" s="158">
        <f>IF(N127="základná",J127,0)</f>
        <v>0</v>
      </c>
      <c r="BF127" s="158">
        <f>IF(N127="znížená",J127,0)</f>
        <v>0</v>
      </c>
      <c r="BG127" s="158">
        <f>IF(N127="zákl. prenesená",J127,0)</f>
        <v>0</v>
      </c>
      <c r="BH127" s="158">
        <f>IF(N127="zníž. prenesená",J127,0)</f>
        <v>0</v>
      </c>
      <c r="BI127" s="158">
        <f>IF(N127="nulová",J127,0)</f>
        <v>0</v>
      </c>
      <c r="BJ127" s="17" t="s">
        <v>124</v>
      </c>
      <c r="BK127" s="158">
        <f>ROUND(I127*H127,2)</f>
        <v>0</v>
      </c>
      <c r="BL127" s="17" t="s">
        <v>123</v>
      </c>
      <c r="BM127" s="157" t="s">
        <v>476</v>
      </c>
    </row>
    <row r="128" spans="1:65" s="2" customFormat="1" ht="37.9" customHeight="1">
      <c r="A128" s="32"/>
      <c r="B128" s="144"/>
      <c r="C128" s="145" t="s">
        <v>124</v>
      </c>
      <c r="D128" s="145" t="s">
        <v>119</v>
      </c>
      <c r="E128" s="146" t="s">
        <v>477</v>
      </c>
      <c r="F128" s="147" t="s">
        <v>478</v>
      </c>
      <c r="G128" s="148" t="s">
        <v>122</v>
      </c>
      <c r="H128" s="149">
        <v>9893</v>
      </c>
      <c r="I128" s="150"/>
      <c r="J128" s="151">
        <f>ROUND(I128*H128,2)</f>
        <v>0</v>
      </c>
      <c r="K128" s="152"/>
      <c r="L128" s="33"/>
      <c r="M128" s="153" t="s">
        <v>1</v>
      </c>
      <c r="N128" s="154" t="s">
        <v>36</v>
      </c>
      <c r="O128" s="58"/>
      <c r="P128" s="155">
        <f>O128*H128</f>
        <v>0</v>
      </c>
      <c r="Q128" s="155">
        <v>2.7E-4</v>
      </c>
      <c r="R128" s="155">
        <f>Q128*H128</f>
        <v>2.6711100000000001</v>
      </c>
      <c r="S128" s="155">
        <v>0.254</v>
      </c>
      <c r="T128" s="156">
        <f>S128*H128</f>
        <v>2512.8220000000001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7" t="s">
        <v>123</v>
      </c>
      <c r="AT128" s="157" t="s">
        <v>119</v>
      </c>
      <c r="AU128" s="157" t="s">
        <v>124</v>
      </c>
      <c r="AY128" s="17" t="s">
        <v>116</v>
      </c>
      <c r="BE128" s="158">
        <f>IF(N128="základná",J128,0)</f>
        <v>0</v>
      </c>
      <c r="BF128" s="158">
        <f>IF(N128="znížená",J128,0)</f>
        <v>0</v>
      </c>
      <c r="BG128" s="158">
        <f>IF(N128="zákl. prenesená",J128,0)</f>
        <v>0</v>
      </c>
      <c r="BH128" s="158">
        <f>IF(N128="zníž. prenesená",J128,0)</f>
        <v>0</v>
      </c>
      <c r="BI128" s="158">
        <f>IF(N128="nulová",J128,0)</f>
        <v>0</v>
      </c>
      <c r="BJ128" s="17" t="s">
        <v>124</v>
      </c>
      <c r="BK128" s="158">
        <f>ROUND(I128*H128,2)</f>
        <v>0</v>
      </c>
      <c r="BL128" s="17" t="s">
        <v>123</v>
      </c>
      <c r="BM128" s="157" t="s">
        <v>479</v>
      </c>
    </row>
    <row r="129" spans="1:65" s="12" customFormat="1" ht="22.9" customHeight="1">
      <c r="B129" s="131"/>
      <c r="D129" s="132" t="s">
        <v>69</v>
      </c>
      <c r="E129" s="142" t="s">
        <v>124</v>
      </c>
      <c r="F129" s="142" t="s">
        <v>135</v>
      </c>
      <c r="I129" s="134"/>
      <c r="J129" s="143">
        <f>BK129</f>
        <v>0</v>
      </c>
      <c r="L129" s="131"/>
      <c r="M129" s="136"/>
      <c r="N129" s="137"/>
      <c r="O129" s="137"/>
      <c r="P129" s="138">
        <f>P130</f>
        <v>0</v>
      </c>
      <c r="Q129" s="137"/>
      <c r="R129" s="138">
        <f>R130</f>
        <v>1.968</v>
      </c>
      <c r="S129" s="137"/>
      <c r="T129" s="139">
        <f>T130</f>
        <v>0</v>
      </c>
      <c r="AR129" s="132" t="s">
        <v>78</v>
      </c>
      <c r="AT129" s="140" t="s">
        <v>69</v>
      </c>
      <c r="AU129" s="140" t="s">
        <v>78</v>
      </c>
      <c r="AY129" s="132" t="s">
        <v>116</v>
      </c>
      <c r="BK129" s="141">
        <f>BK130</f>
        <v>0</v>
      </c>
    </row>
    <row r="130" spans="1:65" s="2" customFormat="1" ht="14.45" customHeight="1">
      <c r="A130" s="32"/>
      <c r="B130" s="144"/>
      <c r="C130" s="145" t="s">
        <v>131</v>
      </c>
      <c r="D130" s="145" t="s">
        <v>119</v>
      </c>
      <c r="E130" s="146" t="s">
        <v>136</v>
      </c>
      <c r="F130" s="147" t="s">
        <v>137</v>
      </c>
      <c r="G130" s="148" t="s">
        <v>122</v>
      </c>
      <c r="H130" s="149">
        <v>800</v>
      </c>
      <c r="I130" s="150"/>
      <c r="J130" s="151">
        <f>ROUND(I130*H130,2)</f>
        <v>0</v>
      </c>
      <c r="K130" s="152"/>
      <c r="L130" s="33"/>
      <c r="M130" s="153" t="s">
        <v>1</v>
      </c>
      <c r="N130" s="154" t="s">
        <v>36</v>
      </c>
      <c r="O130" s="58"/>
      <c r="P130" s="155">
        <f>O130*H130</f>
        <v>0</v>
      </c>
      <c r="Q130" s="155">
        <v>2.4599999999999999E-3</v>
      </c>
      <c r="R130" s="155">
        <f>Q130*H130</f>
        <v>1.968</v>
      </c>
      <c r="S130" s="155">
        <v>0</v>
      </c>
      <c r="T130" s="156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7" t="s">
        <v>123</v>
      </c>
      <c r="AT130" s="157" t="s">
        <v>119</v>
      </c>
      <c r="AU130" s="157" t="s">
        <v>124</v>
      </c>
      <c r="AY130" s="17" t="s">
        <v>116</v>
      </c>
      <c r="BE130" s="158">
        <f>IF(N130="základná",J130,0)</f>
        <v>0</v>
      </c>
      <c r="BF130" s="158">
        <f>IF(N130="znížená",J130,0)</f>
        <v>0</v>
      </c>
      <c r="BG130" s="158">
        <f>IF(N130="zákl. prenesená",J130,0)</f>
        <v>0</v>
      </c>
      <c r="BH130" s="158">
        <f>IF(N130="zníž. prenesená",J130,0)</f>
        <v>0</v>
      </c>
      <c r="BI130" s="158">
        <f>IF(N130="nulová",J130,0)</f>
        <v>0</v>
      </c>
      <c r="BJ130" s="17" t="s">
        <v>124</v>
      </c>
      <c r="BK130" s="158">
        <f>ROUND(I130*H130,2)</f>
        <v>0</v>
      </c>
      <c r="BL130" s="17" t="s">
        <v>123</v>
      </c>
      <c r="BM130" s="157" t="s">
        <v>480</v>
      </c>
    </row>
    <row r="131" spans="1:65" s="12" customFormat="1" ht="22.9" customHeight="1">
      <c r="B131" s="131"/>
      <c r="D131" s="132" t="s">
        <v>69</v>
      </c>
      <c r="E131" s="142" t="s">
        <v>481</v>
      </c>
      <c r="F131" s="142" t="s">
        <v>482</v>
      </c>
      <c r="I131" s="134"/>
      <c r="J131" s="143">
        <f>BK131</f>
        <v>0</v>
      </c>
      <c r="L131" s="131"/>
      <c r="M131" s="136"/>
      <c r="N131" s="137"/>
      <c r="O131" s="137"/>
      <c r="P131" s="138">
        <f>SUM(P132:P133)</f>
        <v>0</v>
      </c>
      <c r="Q131" s="137"/>
      <c r="R131" s="138">
        <f>SUM(R132:R133)</f>
        <v>645.76679999999999</v>
      </c>
      <c r="S131" s="137"/>
      <c r="T131" s="139">
        <f>SUM(T132:T133)</f>
        <v>0</v>
      </c>
      <c r="AR131" s="132" t="s">
        <v>78</v>
      </c>
      <c r="AT131" s="140" t="s">
        <v>69</v>
      </c>
      <c r="AU131" s="140" t="s">
        <v>78</v>
      </c>
      <c r="AY131" s="132" t="s">
        <v>116</v>
      </c>
      <c r="BK131" s="141">
        <f>SUM(BK132:BK133)</f>
        <v>0</v>
      </c>
    </row>
    <row r="132" spans="1:65" s="2" customFormat="1" ht="24.2" customHeight="1">
      <c r="A132" s="32"/>
      <c r="B132" s="144"/>
      <c r="C132" s="145" t="s">
        <v>123</v>
      </c>
      <c r="D132" s="145" t="s">
        <v>119</v>
      </c>
      <c r="E132" s="146" t="s">
        <v>483</v>
      </c>
      <c r="F132" s="147" t="s">
        <v>484</v>
      </c>
      <c r="G132" s="148" t="s">
        <v>122</v>
      </c>
      <c r="H132" s="149">
        <v>6195</v>
      </c>
      <c r="I132" s="150"/>
      <c r="J132" s="151">
        <f>ROUND(I132*H132,2)</f>
        <v>0</v>
      </c>
      <c r="K132" s="152"/>
      <c r="L132" s="33"/>
      <c r="M132" s="153" t="s">
        <v>1</v>
      </c>
      <c r="N132" s="154" t="s">
        <v>36</v>
      </c>
      <c r="O132" s="58"/>
      <c r="P132" s="155">
        <f>O132*H132</f>
        <v>0</v>
      </c>
      <c r="Q132" s="155">
        <v>0.10373</v>
      </c>
      <c r="R132" s="155">
        <f>Q132*H132</f>
        <v>642.60735</v>
      </c>
      <c r="S132" s="155">
        <v>0</v>
      </c>
      <c r="T132" s="156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7" t="s">
        <v>123</v>
      </c>
      <c r="AT132" s="157" t="s">
        <v>119</v>
      </c>
      <c r="AU132" s="157" t="s">
        <v>124</v>
      </c>
      <c r="AY132" s="17" t="s">
        <v>116</v>
      </c>
      <c r="BE132" s="158">
        <f>IF(N132="základná",J132,0)</f>
        <v>0</v>
      </c>
      <c r="BF132" s="158">
        <f>IF(N132="znížená",J132,0)</f>
        <v>0</v>
      </c>
      <c r="BG132" s="158">
        <f>IF(N132="zákl. prenesená",J132,0)</f>
        <v>0</v>
      </c>
      <c r="BH132" s="158">
        <f>IF(N132="zníž. prenesená",J132,0)</f>
        <v>0</v>
      </c>
      <c r="BI132" s="158">
        <f>IF(N132="nulová",J132,0)</f>
        <v>0</v>
      </c>
      <c r="BJ132" s="17" t="s">
        <v>124</v>
      </c>
      <c r="BK132" s="158">
        <f>ROUND(I132*H132,2)</f>
        <v>0</v>
      </c>
      <c r="BL132" s="17" t="s">
        <v>123</v>
      </c>
      <c r="BM132" s="157" t="s">
        <v>485</v>
      </c>
    </row>
    <row r="133" spans="1:65" s="2" customFormat="1" ht="24.2" customHeight="1">
      <c r="A133" s="32"/>
      <c r="B133" s="144"/>
      <c r="C133" s="145" t="s">
        <v>139</v>
      </c>
      <c r="D133" s="145" t="s">
        <v>119</v>
      </c>
      <c r="E133" s="146" t="s">
        <v>486</v>
      </c>
      <c r="F133" s="147" t="s">
        <v>487</v>
      </c>
      <c r="G133" s="148" t="s">
        <v>122</v>
      </c>
      <c r="H133" s="149">
        <v>6195</v>
      </c>
      <c r="I133" s="150"/>
      <c r="J133" s="151">
        <f>ROUND(I133*H133,2)</f>
        <v>0</v>
      </c>
      <c r="K133" s="152"/>
      <c r="L133" s="33"/>
      <c r="M133" s="153" t="s">
        <v>1</v>
      </c>
      <c r="N133" s="154" t="s">
        <v>36</v>
      </c>
      <c r="O133" s="58"/>
      <c r="P133" s="155">
        <f>O133*H133</f>
        <v>0</v>
      </c>
      <c r="Q133" s="155">
        <v>5.1000000000000004E-4</v>
      </c>
      <c r="R133" s="155">
        <f>Q133*H133</f>
        <v>3.1594500000000001</v>
      </c>
      <c r="S133" s="155">
        <v>0</v>
      </c>
      <c r="T133" s="156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7" t="s">
        <v>123</v>
      </c>
      <c r="AT133" s="157" t="s">
        <v>119</v>
      </c>
      <c r="AU133" s="157" t="s">
        <v>124</v>
      </c>
      <c r="AY133" s="17" t="s">
        <v>116</v>
      </c>
      <c r="BE133" s="158">
        <f>IF(N133="základná",J133,0)</f>
        <v>0</v>
      </c>
      <c r="BF133" s="158">
        <f>IF(N133="znížená",J133,0)</f>
        <v>0</v>
      </c>
      <c r="BG133" s="158">
        <f>IF(N133="zákl. prenesená",J133,0)</f>
        <v>0</v>
      </c>
      <c r="BH133" s="158">
        <f>IF(N133="zníž. prenesená",J133,0)</f>
        <v>0</v>
      </c>
      <c r="BI133" s="158">
        <f>IF(N133="nulová",J133,0)</f>
        <v>0</v>
      </c>
      <c r="BJ133" s="17" t="s">
        <v>124</v>
      </c>
      <c r="BK133" s="158">
        <f>ROUND(I133*H133,2)</f>
        <v>0</v>
      </c>
      <c r="BL133" s="17" t="s">
        <v>123</v>
      </c>
      <c r="BM133" s="157" t="s">
        <v>488</v>
      </c>
    </row>
    <row r="134" spans="1:65" s="12" customFormat="1" ht="22.9" customHeight="1">
      <c r="B134" s="131"/>
      <c r="D134" s="132" t="s">
        <v>69</v>
      </c>
      <c r="E134" s="142" t="s">
        <v>489</v>
      </c>
      <c r="F134" s="142" t="s">
        <v>490</v>
      </c>
      <c r="I134" s="134"/>
      <c r="J134" s="143">
        <f>BK134</f>
        <v>0</v>
      </c>
      <c r="L134" s="131"/>
      <c r="M134" s="136"/>
      <c r="N134" s="137"/>
      <c r="O134" s="137"/>
      <c r="P134" s="138">
        <f>SUM(P135:P138)</f>
        <v>0</v>
      </c>
      <c r="Q134" s="137"/>
      <c r="R134" s="138">
        <f>SUM(R135:R138)</f>
        <v>2319.0181300000004</v>
      </c>
      <c r="S134" s="137"/>
      <c r="T134" s="139">
        <f>SUM(T135:T138)</f>
        <v>0</v>
      </c>
      <c r="AR134" s="132" t="s">
        <v>78</v>
      </c>
      <c r="AT134" s="140" t="s">
        <v>69</v>
      </c>
      <c r="AU134" s="140" t="s">
        <v>78</v>
      </c>
      <c r="AY134" s="132" t="s">
        <v>116</v>
      </c>
      <c r="BK134" s="141">
        <f>SUM(BK135:BK138)</f>
        <v>0</v>
      </c>
    </row>
    <row r="135" spans="1:65" s="2" customFormat="1" ht="24.2" customHeight="1">
      <c r="A135" s="32"/>
      <c r="B135" s="144"/>
      <c r="C135" s="145" t="s">
        <v>144</v>
      </c>
      <c r="D135" s="145" t="s">
        <v>119</v>
      </c>
      <c r="E135" s="146" t="s">
        <v>483</v>
      </c>
      <c r="F135" s="147" t="s">
        <v>484</v>
      </c>
      <c r="G135" s="148" t="s">
        <v>122</v>
      </c>
      <c r="H135" s="149">
        <v>9893</v>
      </c>
      <c r="I135" s="150"/>
      <c r="J135" s="151">
        <f>ROUND(I135*H135,2)</f>
        <v>0</v>
      </c>
      <c r="K135" s="152"/>
      <c r="L135" s="33"/>
      <c r="M135" s="153" t="s">
        <v>1</v>
      </c>
      <c r="N135" s="154" t="s">
        <v>36</v>
      </c>
      <c r="O135" s="58"/>
      <c r="P135" s="155">
        <f>O135*H135</f>
        <v>0</v>
      </c>
      <c r="Q135" s="155">
        <v>0.10373</v>
      </c>
      <c r="R135" s="155">
        <f>Q135*H135</f>
        <v>1026.2008900000001</v>
      </c>
      <c r="S135" s="155">
        <v>0</v>
      </c>
      <c r="T135" s="156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7" t="s">
        <v>123</v>
      </c>
      <c r="AT135" s="157" t="s">
        <v>119</v>
      </c>
      <c r="AU135" s="157" t="s">
        <v>124</v>
      </c>
      <c r="AY135" s="17" t="s">
        <v>116</v>
      </c>
      <c r="BE135" s="158">
        <f>IF(N135="základná",J135,0)</f>
        <v>0</v>
      </c>
      <c r="BF135" s="158">
        <f>IF(N135="znížená",J135,0)</f>
        <v>0</v>
      </c>
      <c r="BG135" s="158">
        <f>IF(N135="zákl. prenesená",J135,0)</f>
        <v>0</v>
      </c>
      <c r="BH135" s="158">
        <f>IF(N135="zníž. prenesená",J135,0)</f>
        <v>0</v>
      </c>
      <c r="BI135" s="158">
        <f>IF(N135="nulová",J135,0)</f>
        <v>0</v>
      </c>
      <c r="BJ135" s="17" t="s">
        <v>124</v>
      </c>
      <c r="BK135" s="158">
        <f>ROUND(I135*H135,2)</f>
        <v>0</v>
      </c>
      <c r="BL135" s="17" t="s">
        <v>123</v>
      </c>
      <c r="BM135" s="157" t="s">
        <v>491</v>
      </c>
    </row>
    <row r="136" spans="1:65" s="2" customFormat="1" ht="24.2" customHeight="1">
      <c r="A136" s="32"/>
      <c r="B136" s="144"/>
      <c r="C136" s="145" t="s">
        <v>148</v>
      </c>
      <c r="D136" s="145" t="s">
        <v>119</v>
      </c>
      <c r="E136" s="146" t="s">
        <v>486</v>
      </c>
      <c r="F136" s="147" t="s">
        <v>487</v>
      </c>
      <c r="G136" s="148" t="s">
        <v>122</v>
      </c>
      <c r="H136" s="149">
        <v>9893</v>
      </c>
      <c r="I136" s="150"/>
      <c r="J136" s="151">
        <f>ROUND(I136*H136,2)</f>
        <v>0</v>
      </c>
      <c r="K136" s="152"/>
      <c r="L136" s="33"/>
      <c r="M136" s="153" t="s">
        <v>1</v>
      </c>
      <c r="N136" s="154" t="s">
        <v>36</v>
      </c>
      <c r="O136" s="58"/>
      <c r="P136" s="155">
        <f>O136*H136</f>
        <v>0</v>
      </c>
      <c r="Q136" s="155">
        <v>5.1000000000000004E-4</v>
      </c>
      <c r="R136" s="155">
        <f>Q136*H136</f>
        <v>5.0454300000000005</v>
      </c>
      <c r="S136" s="155">
        <v>0</v>
      </c>
      <c r="T136" s="15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7" t="s">
        <v>123</v>
      </c>
      <c r="AT136" s="157" t="s">
        <v>119</v>
      </c>
      <c r="AU136" s="157" t="s">
        <v>124</v>
      </c>
      <c r="AY136" s="17" t="s">
        <v>116</v>
      </c>
      <c r="BE136" s="158">
        <f>IF(N136="základná",J136,0)</f>
        <v>0</v>
      </c>
      <c r="BF136" s="158">
        <f>IF(N136="znížená",J136,0)</f>
        <v>0</v>
      </c>
      <c r="BG136" s="158">
        <f>IF(N136="zákl. prenesená",J136,0)</f>
        <v>0</v>
      </c>
      <c r="BH136" s="158">
        <f>IF(N136="zníž. prenesená",J136,0)</f>
        <v>0</v>
      </c>
      <c r="BI136" s="158">
        <f>IF(N136="nulová",J136,0)</f>
        <v>0</v>
      </c>
      <c r="BJ136" s="17" t="s">
        <v>124</v>
      </c>
      <c r="BK136" s="158">
        <f>ROUND(I136*H136,2)</f>
        <v>0</v>
      </c>
      <c r="BL136" s="17" t="s">
        <v>123</v>
      </c>
      <c r="BM136" s="157" t="s">
        <v>492</v>
      </c>
    </row>
    <row r="137" spans="1:65" s="2" customFormat="1" ht="37.9" customHeight="1">
      <c r="A137" s="32"/>
      <c r="B137" s="144"/>
      <c r="C137" s="145" t="s">
        <v>152</v>
      </c>
      <c r="D137" s="145" t="s">
        <v>119</v>
      </c>
      <c r="E137" s="146" t="s">
        <v>493</v>
      </c>
      <c r="F137" s="147" t="s">
        <v>494</v>
      </c>
      <c r="G137" s="148" t="s">
        <v>122</v>
      </c>
      <c r="H137" s="149">
        <v>9893</v>
      </c>
      <c r="I137" s="150"/>
      <c r="J137" s="151">
        <f>ROUND(I137*H137,2)</f>
        <v>0</v>
      </c>
      <c r="K137" s="152"/>
      <c r="L137" s="33"/>
      <c r="M137" s="153" t="s">
        <v>1</v>
      </c>
      <c r="N137" s="154" t="s">
        <v>36</v>
      </c>
      <c r="O137" s="58"/>
      <c r="P137" s="155">
        <f>O137*H137</f>
        <v>0</v>
      </c>
      <c r="Q137" s="155">
        <v>0.12966</v>
      </c>
      <c r="R137" s="155">
        <f>Q137*H137</f>
        <v>1282.7263800000001</v>
      </c>
      <c r="S137" s="155">
        <v>0</v>
      </c>
      <c r="T137" s="156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7" t="s">
        <v>123</v>
      </c>
      <c r="AT137" s="157" t="s">
        <v>119</v>
      </c>
      <c r="AU137" s="157" t="s">
        <v>124</v>
      </c>
      <c r="AY137" s="17" t="s">
        <v>116</v>
      </c>
      <c r="BE137" s="158">
        <f>IF(N137="základná",J137,0)</f>
        <v>0</v>
      </c>
      <c r="BF137" s="158">
        <f>IF(N137="znížená",J137,0)</f>
        <v>0</v>
      </c>
      <c r="BG137" s="158">
        <f>IF(N137="zákl. prenesená",J137,0)</f>
        <v>0</v>
      </c>
      <c r="BH137" s="158">
        <f>IF(N137="zníž. prenesená",J137,0)</f>
        <v>0</v>
      </c>
      <c r="BI137" s="158">
        <f>IF(N137="nulová",J137,0)</f>
        <v>0</v>
      </c>
      <c r="BJ137" s="17" t="s">
        <v>124</v>
      </c>
      <c r="BK137" s="158">
        <f>ROUND(I137*H137,2)</f>
        <v>0</v>
      </c>
      <c r="BL137" s="17" t="s">
        <v>123</v>
      </c>
      <c r="BM137" s="157" t="s">
        <v>495</v>
      </c>
    </row>
    <row r="138" spans="1:65" s="2" customFormat="1" ht="24.2" customHeight="1">
      <c r="A138" s="32"/>
      <c r="B138" s="144"/>
      <c r="C138" s="145" t="s">
        <v>158</v>
      </c>
      <c r="D138" s="145" t="s">
        <v>119</v>
      </c>
      <c r="E138" s="146" t="s">
        <v>496</v>
      </c>
      <c r="F138" s="147" t="s">
        <v>497</v>
      </c>
      <c r="G138" s="148" t="s">
        <v>122</v>
      </c>
      <c r="H138" s="149">
        <v>9893</v>
      </c>
      <c r="I138" s="150"/>
      <c r="J138" s="151">
        <f>ROUND(I138*H138,2)</f>
        <v>0</v>
      </c>
      <c r="K138" s="152"/>
      <c r="L138" s="33"/>
      <c r="M138" s="153" t="s">
        <v>1</v>
      </c>
      <c r="N138" s="154" t="s">
        <v>36</v>
      </c>
      <c r="O138" s="58"/>
      <c r="P138" s="155">
        <f>O138*H138</f>
        <v>0</v>
      </c>
      <c r="Q138" s="155">
        <v>5.1000000000000004E-4</v>
      </c>
      <c r="R138" s="155">
        <f>Q138*H138</f>
        <v>5.0454300000000005</v>
      </c>
      <c r="S138" s="155">
        <v>0</v>
      </c>
      <c r="T138" s="15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7" t="s">
        <v>123</v>
      </c>
      <c r="AT138" s="157" t="s">
        <v>119</v>
      </c>
      <c r="AU138" s="157" t="s">
        <v>124</v>
      </c>
      <c r="AY138" s="17" t="s">
        <v>116</v>
      </c>
      <c r="BE138" s="158">
        <f>IF(N138="základná",J138,0)</f>
        <v>0</v>
      </c>
      <c r="BF138" s="158">
        <f>IF(N138="znížená",J138,0)</f>
        <v>0</v>
      </c>
      <c r="BG138" s="158">
        <f>IF(N138="zákl. prenesená",J138,0)</f>
        <v>0</v>
      </c>
      <c r="BH138" s="158">
        <f>IF(N138="zníž. prenesená",J138,0)</f>
        <v>0</v>
      </c>
      <c r="BI138" s="158">
        <f>IF(N138="nulová",J138,0)</f>
        <v>0</v>
      </c>
      <c r="BJ138" s="17" t="s">
        <v>124</v>
      </c>
      <c r="BK138" s="158">
        <f>ROUND(I138*H138,2)</f>
        <v>0</v>
      </c>
      <c r="BL138" s="17" t="s">
        <v>123</v>
      </c>
      <c r="BM138" s="157" t="s">
        <v>498</v>
      </c>
    </row>
    <row r="139" spans="1:65" s="12" customFormat="1" ht="22.9" customHeight="1">
      <c r="B139" s="131"/>
      <c r="D139" s="132" t="s">
        <v>69</v>
      </c>
      <c r="E139" s="142" t="s">
        <v>152</v>
      </c>
      <c r="F139" s="142" t="s">
        <v>171</v>
      </c>
      <c r="I139" s="134"/>
      <c r="J139" s="143">
        <f>BK139</f>
        <v>0</v>
      </c>
      <c r="L139" s="131"/>
      <c r="M139" s="136"/>
      <c r="N139" s="137"/>
      <c r="O139" s="137"/>
      <c r="P139" s="138">
        <f>P140</f>
        <v>0</v>
      </c>
      <c r="Q139" s="137"/>
      <c r="R139" s="138">
        <f>R140</f>
        <v>40.181280000000001</v>
      </c>
      <c r="S139" s="137"/>
      <c r="T139" s="139">
        <f>T140</f>
        <v>0</v>
      </c>
      <c r="AR139" s="132" t="s">
        <v>78</v>
      </c>
      <c r="AT139" s="140" t="s">
        <v>69</v>
      </c>
      <c r="AU139" s="140" t="s">
        <v>78</v>
      </c>
      <c r="AY139" s="132" t="s">
        <v>116</v>
      </c>
      <c r="BK139" s="141">
        <f>BK140</f>
        <v>0</v>
      </c>
    </row>
    <row r="140" spans="1:65" s="2" customFormat="1" ht="14.45" customHeight="1">
      <c r="A140" s="32"/>
      <c r="B140" s="144"/>
      <c r="C140" s="145" t="s">
        <v>164</v>
      </c>
      <c r="D140" s="145" t="s">
        <v>119</v>
      </c>
      <c r="E140" s="146" t="s">
        <v>173</v>
      </c>
      <c r="F140" s="147" t="s">
        <v>174</v>
      </c>
      <c r="G140" s="148" t="s">
        <v>175</v>
      </c>
      <c r="H140" s="149">
        <v>97</v>
      </c>
      <c r="I140" s="150"/>
      <c r="J140" s="151">
        <f>ROUND(I140*H140,2)</f>
        <v>0</v>
      </c>
      <c r="K140" s="152"/>
      <c r="L140" s="33"/>
      <c r="M140" s="153" t="s">
        <v>1</v>
      </c>
      <c r="N140" s="154" t="s">
        <v>36</v>
      </c>
      <c r="O140" s="58"/>
      <c r="P140" s="155">
        <f>O140*H140</f>
        <v>0</v>
      </c>
      <c r="Q140" s="155">
        <v>0.41424</v>
      </c>
      <c r="R140" s="155">
        <f>Q140*H140</f>
        <v>40.181280000000001</v>
      </c>
      <c r="S140" s="155">
        <v>0</v>
      </c>
      <c r="T140" s="156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7" t="s">
        <v>123</v>
      </c>
      <c r="AT140" s="157" t="s">
        <v>119</v>
      </c>
      <c r="AU140" s="157" t="s">
        <v>124</v>
      </c>
      <c r="AY140" s="17" t="s">
        <v>116</v>
      </c>
      <c r="BE140" s="158">
        <f>IF(N140="základná",J140,0)</f>
        <v>0</v>
      </c>
      <c r="BF140" s="158">
        <f>IF(N140="znížená",J140,0)</f>
        <v>0</v>
      </c>
      <c r="BG140" s="158">
        <f>IF(N140="zákl. prenesená",J140,0)</f>
        <v>0</v>
      </c>
      <c r="BH140" s="158">
        <f>IF(N140="zníž. prenesená",J140,0)</f>
        <v>0</v>
      </c>
      <c r="BI140" s="158">
        <f>IF(N140="nulová",J140,0)</f>
        <v>0</v>
      </c>
      <c r="BJ140" s="17" t="s">
        <v>124</v>
      </c>
      <c r="BK140" s="158">
        <f>ROUND(I140*H140,2)</f>
        <v>0</v>
      </c>
      <c r="BL140" s="17" t="s">
        <v>123</v>
      </c>
      <c r="BM140" s="157" t="s">
        <v>499</v>
      </c>
    </row>
    <row r="141" spans="1:65" s="12" customFormat="1" ht="22.9" customHeight="1">
      <c r="B141" s="131"/>
      <c r="D141" s="132" t="s">
        <v>69</v>
      </c>
      <c r="E141" s="142" t="s">
        <v>158</v>
      </c>
      <c r="F141" s="142" t="s">
        <v>177</v>
      </c>
      <c r="I141" s="134"/>
      <c r="J141" s="143">
        <f>BK141</f>
        <v>0</v>
      </c>
      <c r="L141" s="131"/>
      <c r="M141" s="136"/>
      <c r="N141" s="137"/>
      <c r="O141" s="137"/>
      <c r="P141" s="138">
        <f>SUM(P142:P165)</f>
        <v>0</v>
      </c>
      <c r="Q141" s="137"/>
      <c r="R141" s="138">
        <f>SUM(R142:R165)</f>
        <v>11.399966000000001</v>
      </c>
      <c r="S141" s="137"/>
      <c r="T141" s="139">
        <f>SUM(T142:T165)</f>
        <v>0.16800000000000001</v>
      </c>
      <c r="AR141" s="132" t="s">
        <v>78</v>
      </c>
      <c r="AT141" s="140" t="s">
        <v>69</v>
      </c>
      <c r="AU141" s="140" t="s">
        <v>78</v>
      </c>
      <c r="AY141" s="132" t="s">
        <v>116</v>
      </c>
      <c r="BK141" s="141">
        <f>SUM(BK142:BK165)</f>
        <v>0</v>
      </c>
    </row>
    <row r="142" spans="1:65" s="2" customFormat="1" ht="24.2" customHeight="1">
      <c r="A142" s="32"/>
      <c r="B142" s="144"/>
      <c r="C142" s="145" t="s">
        <v>172</v>
      </c>
      <c r="D142" s="145" t="s">
        <v>119</v>
      </c>
      <c r="E142" s="146" t="s">
        <v>188</v>
      </c>
      <c r="F142" s="147" t="s">
        <v>189</v>
      </c>
      <c r="G142" s="148" t="s">
        <v>175</v>
      </c>
      <c r="H142" s="149">
        <v>45</v>
      </c>
      <c r="I142" s="150"/>
      <c r="J142" s="151">
        <f t="shared" ref="J142:J149" si="0">ROUND(I142*H142,2)</f>
        <v>0</v>
      </c>
      <c r="K142" s="152"/>
      <c r="L142" s="33"/>
      <c r="M142" s="153" t="s">
        <v>1</v>
      </c>
      <c r="N142" s="154" t="s">
        <v>36</v>
      </c>
      <c r="O142" s="58"/>
      <c r="P142" s="155">
        <f t="shared" ref="P142:P149" si="1">O142*H142</f>
        <v>0</v>
      </c>
      <c r="Q142" s="155">
        <v>0.22133</v>
      </c>
      <c r="R142" s="155">
        <f t="shared" ref="R142:R149" si="2">Q142*H142</f>
        <v>9.9598499999999994</v>
      </c>
      <c r="S142" s="155">
        <v>0</v>
      </c>
      <c r="T142" s="156">
        <f t="shared" ref="T142:T149" si="3"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7" t="s">
        <v>123</v>
      </c>
      <c r="AT142" s="157" t="s">
        <v>119</v>
      </c>
      <c r="AU142" s="157" t="s">
        <v>124</v>
      </c>
      <c r="AY142" s="17" t="s">
        <v>116</v>
      </c>
      <c r="BE142" s="158">
        <f t="shared" ref="BE142:BE149" si="4">IF(N142="základná",J142,0)</f>
        <v>0</v>
      </c>
      <c r="BF142" s="158">
        <f t="shared" ref="BF142:BF149" si="5">IF(N142="znížená",J142,0)</f>
        <v>0</v>
      </c>
      <c r="BG142" s="158">
        <f t="shared" ref="BG142:BG149" si="6">IF(N142="zákl. prenesená",J142,0)</f>
        <v>0</v>
      </c>
      <c r="BH142" s="158">
        <f t="shared" ref="BH142:BH149" si="7">IF(N142="zníž. prenesená",J142,0)</f>
        <v>0</v>
      </c>
      <c r="BI142" s="158">
        <f t="shared" ref="BI142:BI149" si="8">IF(N142="nulová",J142,0)</f>
        <v>0</v>
      </c>
      <c r="BJ142" s="17" t="s">
        <v>124</v>
      </c>
      <c r="BK142" s="158">
        <f t="shared" ref="BK142:BK149" si="9">ROUND(I142*H142,2)</f>
        <v>0</v>
      </c>
      <c r="BL142" s="17" t="s">
        <v>123</v>
      </c>
      <c r="BM142" s="157" t="s">
        <v>500</v>
      </c>
    </row>
    <row r="143" spans="1:65" s="2" customFormat="1" ht="24.2" customHeight="1">
      <c r="A143" s="32"/>
      <c r="B143" s="144"/>
      <c r="C143" s="175" t="s">
        <v>178</v>
      </c>
      <c r="D143" s="175" t="s">
        <v>183</v>
      </c>
      <c r="E143" s="176" t="s">
        <v>192</v>
      </c>
      <c r="F143" s="177" t="s">
        <v>193</v>
      </c>
      <c r="G143" s="178" t="s">
        <v>175</v>
      </c>
      <c r="H143" s="179">
        <v>52</v>
      </c>
      <c r="I143" s="180"/>
      <c r="J143" s="181">
        <f t="shared" si="0"/>
        <v>0</v>
      </c>
      <c r="K143" s="182"/>
      <c r="L143" s="183"/>
      <c r="M143" s="184" t="s">
        <v>1</v>
      </c>
      <c r="N143" s="185" t="s">
        <v>36</v>
      </c>
      <c r="O143" s="58"/>
      <c r="P143" s="155">
        <f t="shared" si="1"/>
        <v>0</v>
      </c>
      <c r="Q143" s="155">
        <v>0</v>
      </c>
      <c r="R143" s="155">
        <f t="shared" si="2"/>
        <v>0</v>
      </c>
      <c r="S143" s="155">
        <v>0</v>
      </c>
      <c r="T143" s="156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7" t="s">
        <v>152</v>
      </c>
      <c r="AT143" s="157" t="s">
        <v>183</v>
      </c>
      <c r="AU143" s="157" t="s">
        <v>124</v>
      </c>
      <c r="AY143" s="17" t="s">
        <v>116</v>
      </c>
      <c r="BE143" s="158">
        <f t="shared" si="4"/>
        <v>0</v>
      </c>
      <c r="BF143" s="158">
        <f t="shared" si="5"/>
        <v>0</v>
      </c>
      <c r="BG143" s="158">
        <f t="shared" si="6"/>
        <v>0</v>
      </c>
      <c r="BH143" s="158">
        <f t="shared" si="7"/>
        <v>0</v>
      </c>
      <c r="BI143" s="158">
        <f t="shared" si="8"/>
        <v>0</v>
      </c>
      <c r="BJ143" s="17" t="s">
        <v>124</v>
      </c>
      <c r="BK143" s="158">
        <f t="shared" si="9"/>
        <v>0</v>
      </c>
      <c r="BL143" s="17" t="s">
        <v>123</v>
      </c>
      <c r="BM143" s="157" t="s">
        <v>501</v>
      </c>
    </row>
    <row r="144" spans="1:65" s="2" customFormat="1" ht="14.45" customHeight="1">
      <c r="A144" s="32"/>
      <c r="B144" s="144"/>
      <c r="C144" s="175" t="s">
        <v>182</v>
      </c>
      <c r="D144" s="175" t="s">
        <v>183</v>
      </c>
      <c r="E144" s="176" t="s">
        <v>196</v>
      </c>
      <c r="F144" s="177" t="s">
        <v>197</v>
      </c>
      <c r="G144" s="178" t="s">
        <v>175</v>
      </c>
      <c r="H144" s="179">
        <v>52</v>
      </c>
      <c r="I144" s="180"/>
      <c r="J144" s="181">
        <f t="shared" si="0"/>
        <v>0</v>
      </c>
      <c r="K144" s="182"/>
      <c r="L144" s="183"/>
      <c r="M144" s="184" t="s">
        <v>1</v>
      </c>
      <c r="N144" s="185" t="s">
        <v>36</v>
      </c>
      <c r="O144" s="58"/>
      <c r="P144" s="155">
        <f t="shared" si="1"/>
        <v>0</v>
      </c>
      <c r="Q144" s="155">
        <v>0</v>
      </c>
      <c r="R144" s="155">
        <f t="shared" si="2"/>
        <v>0</v>
      </c>
      <c r="S144" s="155">
        <v>0</v>
      </c>
      <c r="T144" s="156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152</v>
      </c>
      <c r="AT144" s="157" t="s">
        <v>183</v>
      </c>
      <c r="AU144" s="157" t="s">
        <v>124</v>
      </c>
      <c r="AY144" s="17" t="s">
        <v>116</v>
      </c>
      <c r="BE144" s="158">
        <f t="shared" si="4"/>
        <v>0</v>
      </c>
      <c r="BF144" s="158">
        <f t="shared" si="5"/>
        <v>0</v>
      </c>
      <c r="BG144" s="158">
        <f t="shared" si="6"/>
        <v>0</v>
      </c>
      <c r="BH144" s="158">
        <f t="shared" si="7"/>
        <v>0</v>
      </c>
      <c r="BI144" s="158">
        <f t="shared" si="8"/>
        <v>0</v>
      </c>
      <c r="BJ144" s="17" t="s">
        <v>124</v>
      </c>
      <c r="BK144" s="158">
        <f t="shared" si="9"/>
        <v>0</v>
      </c>
      <c r="BL144" s="17" t="s">
        <v>123</v>
      </c>
      <c r="BM144" s="157" t="s">
        <v>502</v>
      </c>
    </row>
    <row r="145" spans="1:65" s="2" customFormat="1" ht="14.45" customHeight="1">
      <c r="A145" s="32"/>
      <c r="B145" s="144"/>
      <c r="C145" s="145" t="s">
        <v>187</v>
      </c>
      <c r="D145" s="145" t="s">
        <v>119</v>
      </c>
      <c r="E145" s="146" t="s">
        <v>200</v>
      </c>
      <c r="F145" s="147" t="s">
        <v>503</v>
      </c>
      <c r="G145" s="148" t="s">
        <v>175</v>
      </c>
      <c r="H145" s="149">
        <v>150</v>
      </c>
      <c r="I145" s="150"/>
      <c r="J145" s="151">
        <f t="shared" si="0"/>
        <v>0</v>
      </c>
      <c r="K145" s="152"/>
      <c r="L145" s="33"/>
      <c r="M145" s="153" t="s">
        <v>1</v>
      </c>
      <c r="N145" s="154" t="s">
        <v>36</v>
      </c>
      <c r="O145" s="58"/>
      <c r="P145" s="155">
        <f t="shared" si="1"/>
        <v>0</v>
      </c>
      <c r="Q145" s="155">
        <v>0</v>
      </c>
      <c r="R145" s="155">
        <f t="shared" si="2"/>
        <v>0</v>
      </c>
      <c r="S145" s="155">
        <v>0</v>
      </c>
      <c r="T145" s="156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7" t="s">
        <v>123</v>
      </c>
      <c r="AT145" s="157" t="s">
        <v>119</v>
      </c>
      <c r="AU145" s="157" t="s">
        <v>124</v>
      </c>
      <c r="AY145" s="17" t="s">
        <v>116</v>
      </c>
      <c r="BE145" s="158">
        <f t="shared" si="4"/>
        <v>0</v>
      </c>
      <c r="BF145" s="158">
        <f t="shared" si="5"/>
        <v>0</v>
      </c>
      <c r="BG145" s="158">
        <f t="shared" si="6"/>
        <v>0</v>
      </c>
      <c r="BH145" s="158">
        <f t="shared" si="7"/>
        <v>0</v>
      </c>
      <c r="BI145" s="158">
        <f t="shared" si="8"/>
        <v>0</v>
      </c>
      <c r="BJ145" s="17" t="s">
        <v>124</v>
      </c>
      <c r="BK145" s="158">
        <f t="shared" si="9"/>
        <v>0</v>
      </c>
      <c r="BL145" s="17" t="s">
        <v>123</v>
      </c>
      <c r="BM145" s="157" t="s">
        <v>504</v>
      </c>
    </row>
    <row r="146" spans="1:65" s="2" customFormat="1" ht="37.9" customHeight="1">
      <c r="A146" s="32"/>
      <c r="B146" s="144"/>
      <c r="C146" s="145" t="s">
        <v>191</v>
      </c>
      <c r="D146" s="145" t="s">
        <v>119</v>
      </c>
      <c r="E146" s="146" t="s">
        <v>204</v>
      </c>
      <c r="F146" s="147" t="s">
        <v>205</v>
      </c>
      <c r="G146" s="148" t="s">
        <v>206</v>
      </c>
      <c r="H146" s="149">
        <v>590</v>
      </c>
      <c r="I146" s="150"/>
      <c r="J146" s="151">
        <f t="shared" si="0"/>
        <v>0</v>
      </c>
      <c r="K146" s="152"/>
      <c r="L146" s="33"/>
      <c r="M146" s="153" t="s">
        <v>1</v>
      </c>
      <c r="N146" s="154" t="s">
        <v>36</v>
      </c>
      <c r="O146" s="58"/>
      <c r="P146" s="155">
        <f t="shared" si="1"/>
        <v>0</v>
      </c>
      <c r="Q146" s="155">
        <v>1.1E-4</v>
      </c>
      <c r="R146" s="155">
        <f t="shared" si="2"/>
        <v>6.4899999999999999E-2</v>
      </c>
      <c r="S146" s="155">
        <v>0</v>
      </c>
      <c r="T146" s="156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123</v>
      </c>
      <c r="AT146" s="157" t="s">
        <v>119</v>
      </c>
      <c r="AU146" s="157" t="s">
        <v>124</v>
      </c>
      <c r="AY146" s="17" t="s">
        <v>116</v>
      </c>
      <c r="BE146" s="158">
        <f t="shared" si="4"/>
        <v>0</v>
      </c>
      <c r="BF146" s="158">
        <f t="shared" si="5"/>
        <v>0</v>
      </c>
      <c r="BG146" s="158">
        <f t="shared" si="6"/>
        <v>0</v>
      </c>
      <c r="BH146" s="158">
        <f t="shared" si="7"/>
        <v>0</v>
      </c>
      <c r="BI146" s="158">
        <f t="shared" si="8"/>
        <v>0</v>
      </c>
      <c r="BJ146" s="17" t="s">
        <v>124</v>
      </c>
      <c r="BK146" s="158">
        <f t="shared" si="9"/>
        <v>0</v>
      </c>
      <c r="BL146" s="17" t="s">
        <v>123</v>
      </c>
      <c r="BM146" s="157" t="s">
        <v>505</v>
      </c>
    </row>
    <row r="147" spans="1:65" s="2" customFormat="1" ht="37.9" customHeight="1">
      <c r="A147" s="32"/>
      <c r="B147" s="144"/>
      <c r="C147" s="145" t="s">
        <v>195</v>
      </c>
      <c r="D147" s="145" t="s">
        <v>119</v>
      </c>
      <c r="E147" s="146" t="s">
        <v>506</v>
      </c>
      <c r="F147" s="147" t="s">
        <v>507</v>
      </c>
      <c r="G147" s="148" t="s">
        <v>206</v>
      </c>
      <c r="H147" s="149">
        <v>1390</v>
      </c>
      <c r="I147" s="150"/>
      <c r="J147" s="151">
        <f t="shared" si="0"/>
        <v>0</v>
      </c>
      <c r="K147" s="152"/>
      <c r="L147" s="33"/>
      <c r="M147" s="153" t="s">
        <v>1</v>
      </c>
      <c r="N147" s="154" t="s">
        <v>36</v>
      </c>
      <c r="O147" s="58"/>
      <c r="P147" s="155">
        <f t="shared" si="1"/>
        <v>0</v>
      </c>
      <c r="Q147" s="155">
        <v>4.0000000000000003E-5</v>
      </c>
      <c r="R147" s="155">
        <f t="shared" si="2"/>
        <v>5.5600000000000004E-2</v>
      </c>
      <c r="S147" s="155">
        <v>0</v>
      </c>
      <c r="T147" s="156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7" t="s">
        <v>123</v>
      </c>
      <c r="AT147" s="157" t="s">
        <v>119</v>
      </c>
      <c r="AU147" s="157" t="s">
        <v>124</v>
      </c>
      <c r="AY147" s="17" t="s">
        <v>116</v>
      </c>
      <c r="BE147" s="158">
        <f t="shared" si="4"/>
        <v>0</v>
      </c>
      <c r="BF147" s="158">
        <f t="shared" si="5"/>
        <v>0</v>
      </c>
      <c r="BG147" s="158">
        <f t="shared" si="6"/>
        <v>0</v>
      </c>
      <c r="BH147" s="158">
        <f t="shared" si="7"/>
        <v>0</v>
      </c>
      <c r="BI147" s="158">
        <f t="shared" si="8"/>
        <v>0</v>
      </c>
      <c r="BJ147" s="17" t="s">
        <v>124</v>
      </c>
      <c r="BK147" s="158">
        <f t="shared" si="9"/>
        <v>0</v>
      </c>
      <c r="BL147" s="17" t="s">
        <v>123</v>
      </c>
      <c r="BM147" s="157" t="s">
        <v>508</v>
      </c>
    </row>
    <row r="148" spans="1:65" s="2" customFormat="1" ht="37.9" customHeight="1">
      <c r="A148" s="32"/>
      <c r="B148" s="144"/>
      <c r="C148" s="145" t="s">
        <v>199</v>
      </c>
      <c r="D148" s="145" t="s">
        <v>119</v>
      </c>
      <c r="E148" s="146" t="s">
        <v>212</v>
      </c>
      <c r="F148" s="147" t="s">
        <v>213</v>
      </c>
      <c r="G148" s="148" t="s">
        <v>206</v>
      </c>
      <c r="H148" s="149">
        <v>2023</v>
      </c>
      <c r="I148" s="150"/>
      <c r="J148" s="151">
        <f t="shared" si="0"/>
        <v>0</v>
      </c>
      <c r="K148" s="152"/>
      <c r="L148" s="33"/>
      <c r="M148" s="153" t="s">
        <v>1</v>
      </c>
      <c r="N148" s="154" t="s">
        <v>36</v>
      </c>
      <c r="O148" s="58"/>
      <c r="P148" s="155">
        <f t="shared" si="1"/>
        <v>0</v>
      </c>
      <c r="Q148" s="155">
        <v>2.2000000000000001E-4</v>
      </c>
      <c r="R148" s="155">
        <f t="shared" si="2"/>
        <v>0.44506000000000001</v>
      </c>
      <c r="S148" s="155">
        <v>0</v>
      </c>
      <c r="T148" s="156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123</v>
      </c>
      <c r="AT148" s="157" t="s">
        <v>119</v>
      </c>
      <c r="AU148" s="157" t="s">
        <v>124</v>
      </c>
      <c r="AY148" s="17" t="s">
        <v>116</v>
      </c>
      <c r="BE148" s="158">
        <f t="shared" si="4"/>
        <v>0</v>
      </c>
      <c r="BF148" s="158">
        <f t="shared" si="5"/>
        <v>0</v>
      </c>
      <c r="BG148" s="158">
        <f t="shared" si="6"/>
        <v>0</v>
      </c>
      <c r="BH148" s="158">
        <f t="shared" si="7"/>
        <v>0</v>
      </c>
      <c r="BI148" s="158">
        <f t="shared" si="8"/>
        <v>0</v>
      </c>
      <c r="BJ148" s="17" t="s">
        <v>124</v>
      </c>
      <c r="BK148" s="158">
        <f t="shared" si="9"/>
        <v>0</v>
      </c>
      <c r="BL148" s="17" t="s">
        <v>123</v>
      </c>
      <c r="BM148" s="157" t="s">
        <v>509</v>
      </c>
    </row>
    <row r="149" spans="1:65" s="2" customFormat="1" ht="37.9" customHeight="1">
      <c r="A149" s="32"/>
      <c r="B149" s="144"/>
      <c r="C149" s="145" t="s">
        <v>203</v>
      </c>
      <c r="D149" s="145" t="s">
        <v>119</v>
      </c>
      <c r="E149" s="146" t="s">
        <v>510</v>
      </c>
      <c r="F149" s="147" t="s">
        <v>511</v>
      </c>
      <c r="G149" s="148" t="s">
        <v>206</v>
      </c>
      <c r="H149" s="149">
        <v>230</v>
      </c>
      <c r="I149" s="150"/>
      <c r="J149" s="151">
        <f t="shared" si="0"/>
        <v>0</v>
      </c>
      <c r="K149" s="152"/>
      <c r="L149" s="33"/>
      <c r="M149" s="153" t="s">
        <v>1</v>
      </c>
      <c r="N149" s="154" t="s">
        <v>36</v>
      </c>
      <c r="O149" s="58"/>
      <c r="P149" s="155">
        <f t="shared" si="1"/>
        <v>0</v>
      </c>
      <c r="Q149" s="155">
        <v>2.4000000000000001E-4</v>
      </c>
      <c r="R149" s="155">
        <f t="shared" si="2"/>
        <v>5.5199999999999999E-2</v>
      </c>
      <c r="S149" s="155">
        <v>0</v>
      </c>
      <c r="T149" s="156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123</v>
      </c>
      <c r="AT149" s="157" t="s">
        <v>119</v>
      </c>
      <c r="AU149" s="157" t="s">
        <v>124</v>
      </c>
      <c r="AY149" s="17" t="s">
        <v>116</v>
      </c>
      <c r="BE149" s="158">
        <f t="shared" si="4"/>
        <v>0</v>
      </c>
      <c r="BF149" s="158">
        <f t="shared" si="5"/>
        <v>0</v>
      </c>
      <c r="BG149" s="158">
        <f t="shared" si="6"/>
        <v>0</v>
      </c>
      <c r="BH149" s="158">
        <f t="shared" si="7"/>
        <v>0</v>
      </c>
      <c r="BI149" s="158">
        <f t="shared" si="8"/>
        <v>0</v>
      </c>
      <c r="BJ149" s="17" t="s">
        <v>124</v>
      </c>
      <c r="BK149" s="158">
        <f t="shared" si="9"/>
        <v>0</v>
      </c>
      <c r="BL149" s="17" t="s">
        <v>123</v>
      </c>
      <c r="BM149" s="157" t="s">
        <v>512</v>
      </c>
    </row>
    <row r="150" spans="1:65" s="13" customFormat="1">
      <c r="B150" s="159"/>
      <c r="D150" s="160" t="s">
        <v>126</v>
      </c>
      <c r="E150" s="161" t="s">
        <v>1</v>
      </c>
      <c r="F150" s="162" t="s">
        <v>513</v>
      </c>
      <c r="H150" s="163">
        <v>230</v>
      </c>
      <c r="I150" s="164"/>
      <c r="L150" s="159"/>
      <c r="M150" s="165"/>
      <c r="N150" s="166"/>
      <c r="O150" s="166"/>
      <c r="P150" s="166"/>
      <c r="Q150" s="166"/>
      <c r="R150" s="166"/>
      <c r="S150" s="166"/>
      <c r="T150" s="167"/>
      <c r="AT150" s="161" t="s">
        <v>126</v>
      </c>
      <c r="AU150" s="161" t="s">
        <v>124</v>
      </c>
      <c r="AV150" s="13" t="s">
        <v>124</v>
      </c>
      <c r="AW150" s="13" t="s">
        <v>27</v>
      </c>
      <c r="AX150" s="13" t="s">
        <v>78</v>
      </c>
      <c r="AY150" s="161" t="s">
        <v>116</v>
      </c>
    </row>
    <row r="151" spans="1:65" s="2" customFormat="1" ht="37.9" customHeight="1">
      <c r="A151" s="32"/>
      <c r="B151" s="144"/>
      <c r="C151" s="145" t="s">
        <v>211</v>
      </c>
      <c r="D151" s="145" t="s">
        <v>119</v>
      </c>
      <c r="E151" s="146" t="s">
        <v>221</v>
      </c>
      <c r="F151" s="147" t="s">
        <v>222</v>
      </c>
      <c r="G151" s="148" t="s">
        <v>122</v>
      </c>
      <c r="H151" s="149">
        <v>366.6</v>
      </c>
      <c r="I151" s="150"/>
      <c r="J151" s="151">
        <f>ROUND(I151*H151,2)</f>
        <v>0</v>
      </c>
      <c r="K151" s="152"/>
      <c r="L151" s="33"/>
      <c r="M151" s="153" t="s">
        <v>1</v>
      </c>
      <c r="N151" s="154" t="s">
        <v>36</v>
      </c>
      <c r="O151" s="58"/>
      <c r="P151" s="155">
        <f>O151*H151</f>
        <v>0</v>
      </c>
      <c r="Q151" s="155">
        <v>8.9999999999999998E-4</v>
      </c>
      <c r="R151" s="155">
        <f>Q151*H151</f>
        <v>0.32994000000000001</v>
      </c>
      <c r="S151" s="155">
        <v>0</v>
      </c>
      <c r="T151" s="156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7" t="s">
        <v>123</v>
      </c>
      <c r="AT151" s="157" t="s">
        <v>119</v>
      </c>
      <c r="AU151" s="157" t="s">
        <v>124</v>
      </c>
      <c r="AY151" s="17" t="s">
        <v>116</v>
      </c>
      <c r="BE151" s="158">
        <f>IF(N151="základná",J151,0)</f>
        <v>0</v>
      </c>
      <c r="BF151" s="158">
        <f>IF(N151="znížená",J151,0)</f>
        <v>0</v>
      </c>
      <c r="BG151" s="158">
        <f>IF(N151="zákl. prenesená",J151,0)</f>
        <v>0</v>
      </c>
      <c r="BH151" s="158">
        <f>IF(N151="zníž. prenesená",J151,0)</f>
        <v>0</v>
      </c>
      <c r="BI151" s="158">
        <f>IF(N151="nulová",J151,0)</f>
        <v>0</v>
      </c>
      <c r="BJ151" s="17" t="s">
        <v>124</v>
      </c>
      <c r="BK151" s="158">
        <f>ROUND(I151*H151,2)</f>
        <v>0</v>
      </c>
      <c r="BL151" s="17" t="s">
        <v>123</v>
      </c>
      <c r="BM151" s="157" t="s">
        <v>514</v>
      </c>
    </row>
    <row r="152" spans="1:65" s="2" customFormat="1" ht="24.2" customHeight="1">
      <c r="A152" s="32"/>
      <c r="B152" s="144"/>
      <c r="C152" s="145" t="s">
        <v>7</v>
      </c>
      <c r="D152" s="145" t="s">
        <v>119</v>
      </c>
      <c r="E152" s="146" t="s">
        <v>228</v>
      </c>
      <c r="F152" s="147" t="s">
        <v>229</v>
      </c>
      <c r="G152" s="148" t="s">
        <v>206</v>
      </c>
      <c r="H152" s="149">
        <v>4233</v>
      </c>
      <c r="I152" s="150"/>
      <c r="J152" s="151">
        <f>ROUND(I152*H152,2)</f>
        <v>0</v>
      </c>
      <c r="K152" s="152"/>
      <c r="L152" s="33"/>
      <c r="M152" s="153" t="s">
        <v>1</v>
      </c>
      <c r="N152" s="154" t="s">
        <v>36</v>
      </c>
      <c r="O152" s="58"/>
      <c r="P152" s="155">
        <f>O152*H152</f>
        <v>0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7" t="s">
        <v>123</v>
      </c>
      <c r="AT152" s="157" t="s">
        <v>119</v>
      </c>
      <c r="AU152" s="157" t="s">
        <v>124</v>
      </c>
      <c r="AY152" s="17" t="s">
        <v>116</v>
      </c>
      <c r="BE152" s="158">
        <f>IF(N152="základná",J152,0)</f>
        <v>0</v>
      </c>
      <c r="BF152" s="158">
        <f>IF(N152="znížená",J152,0)</f>
        <v>0</v>
      </c>
      <c r="BG152" s="158">
        <f>IF(N152="zákl. prenesená",J152,0)</f>
        <v>0</v>
      </c>
      <c r="BH152" s="158">
        <f>IF(N152="zníž. prenesená",J152,0)</f>
        <v>0</v>
      </c>
      <c r="BI152" s="158">
        <f>IF(N152="nulová",J152,0)</f>
        <v>0</v>
      </c>
      <c r="BJ152" s="17" t="s">
        <v>124</v>
      </c>
      <c r="BK152" s="158">
        <f>ROUND(I152*H152,2)</f>
        <v>0</v>
      </c>
      <c r="BL152" s="17" t="s">
        <v>123</v>
      </c>
      <c r="BM152" s="157" t="s">
        <v>515</v>
      </c>
    </row>
    <row r="153" spans="1:65" s="13" customFormat="1">
      <c r="B153" s="159"/>
      <c r="D153" s="160" t="s">
        <v>126</v>
      </c>
      <c r="E153" s="161" t="s">
        <v>1</v>
      </c>
      <c r="F153" s="162" t="s">
        <v>516</v>
      </c>
      <c r="H153" s="163">
        <v>4233</v>
      </c>
      <c r="I153" s="164"/>
      <c r="L153" s="159"/>
      <c r="M153" s="165"/>
      <c r="N153" s="166"/>
      <c r="O153" s="166"/>
      <c r="P153" s="166"/>
      <c r="Q153" s="166"/>
      <c r="R153" s="166"/>
      <c r="S153" s="166"/>
      <c r="T153" s="167"/>
      <c r="AT153" s="161" t="s">
        <v>126</v>
      </c>
      <c r="AU153" s="161" t="s">
        <v>124</v>
      </c>
      <c r="AV153" s="13" t="s">
        <v>124</v>
      </c>
      <c r="AW153" s="13" t="s">
        <v>27</v>
      </c>
      <c r="AX153" s="13" t="s">
        <v>78</v>
      </c>
      <c r="AY153" s="161" t="s">
        <v>116</v>
      </c>
    </row>
    <row r="154" spans="1:65" s="2" customFormat="1" ht="24.2" customHeight="1">
      <c r="A154" s="32"/>
      <c r="B154" s="144"/>
      <c r="C154" s="145" t="s">
        <v>220</v>
      </c>
      <c r="D154" s="145" t="s">
        <v>119</v>
      </c>
      <c r="E154" s="146" t="s">
        <v>233</v>
      </c>
      <c r="F154" s="147" t="s">
        <v>234</v>
      </c>
      <c r="G154" s="148" t="s">
        <v>122</v>
      </c>
      <c r="H154" s="149">
        <v>366.6</v>
      </c>
      <c r="I154" s="150"/>
      <c r="J154" s="151">
        <f t="shared" ref="J154:J162" si="10">ROUND(I154*H154,2)</f>
        <v>0</v>
      </c>
      <c r="K154" s="152"/>
      <c r="L154" s="33"/>
      <c r="M154" s="153" t="s">
        <v>1</v>
      </c>
      <c r="N154" s="154" t="s">
        <v>36</v>
      </c>
      <c r="O154" s="58"/>
      <c r="P154" s="155">
        <f t="shared" ref="P154:P162" si="11">O154*H154</f>
        <v>0</v>
      </c>
      <c r="Q154" s="155">
        <v>1.0000000000000001E-5</v>
      </c>
      <c r="R154" s="155">
        <f t="shared" ref="R154:R162" si="12">Q154*H154</f>
        <v>3.6660000000000004E-3</v>
      </c>
      <c r="S154" s="155">
        <v>0</v>
      </c>
      <c r="T154" s="156">
        <f t="shared" ref="T154:T162" si="13"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7" t="s">
        <v>123</v>
      </c>
      <c r="AT154" s="157" t="s">
        <v>119</v>
      </c>
      <c r="AU154" s="157" t="s">
        <v>124</v>
      </c>
      <c r="AY154" s="17" t="s">
        <v>116</v>
      </c>
      <c r="BE154" s="158">
        <f t="shared" ref="BE154:BE162" si="14">IF(N154="základná",J154,0)</f>
        <v>0</v>
      </c>
      <c r="BF154" s="158">
        <f t="shared" ref="BF154:BF162" si="15">IF(N154="znížená",J154,0)</f>
        <v>0</v>
      </c>
      <c r="BG154" s="158">
        <f t="shared" ref="BG154:BG162" si="16">IF(N154="zákl. prenesená",J154,0)</f>
        <v>0</v>
      </c>
      <c r="BH154" s="158">
        <f t="shared" ref="BH154:BH162" si="17">IF(N154="zníž. prenesená",J154,0)</f>
        <v>0</v>
      </c>
      <c r="BI154" s="158">
        <f t="shared" ref="BI154:BI162" si="18">IF(N154="nulová",J154,0)</f>
        <v>0</v>
      </c>
      <c r="BJ154" s="17" t="s">
        <v>124</v>
      </c>
      <c r="BK154" s="158">
        <f t="shared" ref="BK154:BK162" si="19">ROUND(I154*H154,2)</f>
        <v>0</v>
      </c>
      <c r="BL154" s="17" t="s">
        <v>123</v>
      </c>
      <c r="BM154" s="157" t="s">
        <v>517</v>
      </c>
    </row>
    <row r="155" spans="1:65" s="2" customFormat="1" ht="24.2" customHeight="1">
      <c r="A155" s="32"/>
      <c r="B155" s="144"/>
      <c r="C155" s="145" t="s">
        <v>227</v>
      </c>
      <c r="D155" s="145" t="s">
        <v>119</v>
      </c>
      <c r="E155" s="146" t="s">
        <v>237</v>
      </c>
      <c r="F155" s="147" t="s">
        <v>238</v>
      </c>
      <c r="G155" s="148" t="s">
        <v>175</v>
      </c>
      <c r="H155" s="149">
        <v>24</v>
      </c>
      <c r="I155" s="150"/>
      <c r="J155" s="151">
        <f t="shared" si="10"/>
        <v>0</v>
      </c>
      <c r="K155" s="152"/>
      <c r="L155" s="33"/>
      <c r="M155" s="153" t="s">
        <v>1</v>
      </c>
      <c r="N155" s="154" t="s">
        <v>36</v>
      </c>
      <c r="O155" s="58"/>
      <c r="P155" s="155">
        <f t="shared" si="11"/>
        <v>0</v>
      </c>
      <c r="Q155" s="155">
        <v>0</v>
      </c>
      <c r="R155" s="155">
        <f t="shared" si="12"/>
        <v>0</v>
      </c>
      <c r="S155" s="155">
        <v>0</v>
      </c>
      <c r="T155" s="156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7" t="s">
        <v>123</v>
      </c>
      <c r="AT155" s="157" t="s">
        <v>119</v>
      </c>
      <c r="AU155" s="157" t="s">
        <v>124</v>
      </c>
      <c r="AY155" s="17" t="s">
        <v>116</v>
      </c>
      <c r="BE155" s="158">
        <f t="shared" si="14"/>
        <v>0</v>
      </c>
      <c r="BF155" s="158">
        <f t="shared" si="15"/>
        <v>0</v>
      </c>
      <c r="BG155" s="158">
        <f t="shared" si="16"/>
        <v>0</v>
      </c>
      <c r="BH155" s="158">
        <f t="shared" si="17"/>
        <v>0</v>
      </c>
      <c r="BI155" s="158">
        <f t="shared" si="18"/>
        <v>0</v>
      </c>
      <c r="BJ155" s="17" t="s">
        <v>124</v>
      </c>
      <c r="BK155" s="158">
        <f t="shared" si="19"/>
        <v>0</v>
      </c>
      <c r="BL155" s="17" t="s">
        <v>123</v>
      </c>
      <c r="BM155" s="157" t="s">
        <v>518</v>
      </c>
    </row>
    <row r="156" spans="1:65" s="2" customFormat="1" ht="24.2" customHeight="1">
      <c r="A156" s="32"/>
      <c r="B156" s="144"/>
      <c r="C156" s="175" t="s">
        <v>232</v>
      </c>
      <c r="D156" s="175" t="s">
        <v>183</v>
      </c>
      <c r="E156" s="176" t="s">
        <v>241</v>
      </c>
      <c r="F156" s="177" t="s">
        <v>242</v>
      </c>
      <c r="G156" s="178" t="s">
        <v>175</v>
      </c>
      <c r="H156" s="179">
        <v>24</v>
      </c>
      <c r="I156" s="180"/>
      <c r="J156" s="181">
        <f t="shared" si="10"/>
        <v>0</v>
      </c>
      <c r="K156" s="182"/>
      <c r="L156" s="183"/>
      <c r="M156" s="184" t="s">
        <v>1</v>
      </c>
      <c r="N156" s="185" t="s">
        <v>36</v>
      </c>
      <c r="O156" s="58"/>
      <c r="P156" s="155">
        <f t="shared" si="11"/>
        <v>0</v>
      </c>
      <c r="Q156" s="155">
        <v>2.5000000000000001E-3</v>
      </c>
      <c r="R156" s="155">
        <f t="shared" si="12"/>
        <v>0.06</v>
      </c>
      <c r="S156" s="155">
        <v>0</v>
      </c>
      <c r="T156" s="156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7" t="s">
        <v>152</v>
      </c>
      <c r="AT156" s="157" t="s">
        <v>183</v>
      </c>
      <c r="AU156" s="157" t="s">
        <v>124</v>
      </c>
      <c r="AY156" s="17" t="s">
        <v>116</v>
      </c>
      <c r="BE156" s="158">
        <f t="shared" si="14"/>
        <v>0</v>
      </c>
      <c r="BF156" s="158">
        <f t="shared" si="15"/>
        <v>0</v>
      </c>
      <c r="BG156" s="158">
        <f t="shared" si="16"/>
        <v>0</v>
      </c>
      <c r="BH156" s="158">
        <f t="shared" si="17"/>
        <v>0</v>
      </c>
      <c r="BI156" s="158">
        <f t="shared" si="18"/>
        <v>0</v>
      </c>
      <c r="BJ156" s="17" t="s">
        <v>124</v>
      </c>
      <c r="BK156" s="158">
        <f t="shared" si="19"/>
        <v>0</v>
      </c>
      <c r="BL156" s="17" t="s">
        <v>123</v>
      </c>
      <c r="BM156" s="157" t="s">
        <v>519</v>
      </c>
    </row>
    <row r="157" spans="1:65" s="2" customFormat="1" ht="24.2" customHeight="1">
      <c r="A157" s="32"/>
      <c r="B157" s="144"/>
      <c r="C157" s="145" t="s">
        <v>236</v>
      </c>
      <c r="D157" s="145" t="s">
        <v>119</v>
      </c>
      <c r="E157" s="146" t="s">
        <v>520</v>
      </c>
      <c r="F157" s="147" t="s">
        <v>521</v>
      </c>
      <c r="G157" s="148" t="s">
        <v>206</v>
      </c>
      <c r="H157" s="149">
        <v>3275</v>
      </c>
      <c r="I157" s="150"/>
      <c r="J157" s="151">
        <f t="shared" si="10"/>
        <v>0</v>
      </c>
      <c r="K157" s="152"/>
      <c r="L157" s="33"/>
      <c r="M157" s="153" t="s">
        <v>1</v>
      </c>
      <c r="N157" s="154" t="s">
        <v>36</v>
      </c>
      <c r="O157" s="58"/>
      <c r="P157" s="155">
        <f t="shared" si="11"/>
        <v>0</v>
      </c>
      <c r="Q157" s="155">
        <v>1.2999999999999999E-4</v>
      </c>
      <c r="R157" s="155">
        <f t="shared" si="12"/>
        <v>0.42574999999999996</v>
      </c>
      <c r="S157" s="155">
        <v>0</v>
      </c>
      <c r="T157" s="156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7" t="s">
        <v>123</v>
      </c>
      <c r="AT157" s="157" t="s">
        <v>119</v>
      </c>
      <c r="AU157" s="157" t="s">
        <v>124</v>
      </c>
      <c r="AY157" s="17" t="s">
        <v>116</v>
      </c>
      <c r="BE157" s="158">
        <f t="shared" si="14"/>
        <v>0</v>
      </c>
      <c r="BF157" s="158">
        <f t="shared" si="15"/>
        <v>0</v>
      </c>
      <c r="BG157" s="158">
        <f t="shared" si="16"/>
        <v>0</v>
      </c>
      <c r="BH157" s="158">
        <f t="shared" si="17"/>
        <v>0</v>
      </c>
      <c r="BI157" s="158">
        <f t="shared" si="18"/>
        <v>0</v>
      </c>
      <c r="BJ157" s="17" t="s">
        <v>124</v>
      </c>
      <c r="BK157" s="158">
        <f t="shared" si="19"/>
        <v>0</v>
      </c>
      <c r="BL157" s="17" t="s">
        <v>123</v>
      </c>
      <c r="BM157" s="157" t="s">
        <v>522</v>
      </c>
    </row>
    <row r="158" spans="1:65" s="2" customFormat="1" ht="24.2" customHeight="1">
      <c r="A158" s="32"/>
      <c r="B158" s="144"/>
      <c r="C158" s="145" t="s">
        <v>240</v>
      </c>
      <c r="D158" s="145" t="s">
        <v>119</v>
      </c>
      <c r="E158" s="146" t="s">
        <v>248</v>
      </c>
      <c r="F158" s="147" t="s">
        <v>249</v>
      </c>
      <c r="G158" s="148" t="s">
        <v>206</v>
      </c>
      <c r="H158" s="149">
        <v>41</v>
      </c>
      <c r="I158" s="150"/>
      <c r="J158" s="151">
        <f t="shared" si="10"/>
        <v>0</v>
      </c>
      <c r="K158" s="152"/>
      <c r="L158" s="33"/>
      <c r="M158" s="153" t="s">
        <v>1</v>
      </c>
      <c r="N158" s="154" t="s">
        <v>36</v>
      </c>
      <c r="O158" s="58"/>
      <c r="P158" s="155">
        <f t="shared" si="11"/>
        <v>0</v>
      </c>
      <c r="Q158" s="155">
        <v>0</v>
      </c>
      <c r="R158" s="155">
        <f t="shared" si="12"/>
        <v>0</v>
      </c>
      <c r="S158" s="155">
        <v>0</v>
      </c>
      <c r="T158" s="156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7" t="s">
        <v>123</v>
      </c>
      <c r="AT158" s="157" t="s">
        <v>119</v>
      </c>
      <c r="AU158" s="157" t="s">
        <v>124</v>
      </c>
      <c r="AY158" s="17" t="s">
        <v>116</v>
      </c>
      <c r="BE158" s="158">
        <f t="shared" si="14"/>
        <v>0</v>
      </c>
      <c r="BF158" s="158">
        <f t="shared" si="15"/>
        <v>0</v>
      </c>
      <c r="BG158" s="158">
        <f t="shared" si="16"/>
        <v>0</v>
      </c>
      <c r="BH158" s="158">
        <f t="shared" si="17"/>
        <v>0</v>
      </c>
      <c r="BI158" s="158">
        <f t="shared" si="18"/>
        <v>0</v>
      </c>
      <c r="BJ158" s="17" t="s">
        <v>124</v>
      </c>
      <c r="BK158" s="158">
        <f t="shared" si="19"/>
        <v>0</v>
      </c>
      <c r="BL158" s="17" t="s">
        <v>123</v>
      </c>
      <c r="BM158" s="157" t="s">
        <v>523</v>
      </c>
    </row>
    <row r="159" spans="1:65" s="2" customFormat="1" ht="14.45" customHeight="1">
      <c r="A159" s="32"/>
      <c r="B159" s="144"/>
      <c r="C159" s="145" t="s">
        <v>244</v>
      </c>
      <c r="D159" s="145" t="s">
        <v>119</v>
      </c>
      <c r="E159" s="146" t="s">
        <v>524</v>
      </c>
      <c r="F159" s="147" t="s">
        <v>525</v>
      </c>
      <c r="G159" s="148" t="s">
        <v>206</v>
      </c>
      <c r="H159" s="149">
        <v>1970</v>
      </c>
      <c r="I159" s="150"/>
      <c r="J159" s="151">
        <f t="shared" si="10"/>
        <v>0</v>
      </c>
      <c r="K159" s="152"/>
      <c r="L159" s="33"/>
      <c r="M159" s="153" t="s">
        <v>1</v>
      </c>
      <c r="N159" s="154" t="s">
        <v>36</v>
      </c>
      <c r="O159" s="58"/>
      <c r="P159" s="155">
        <f t="shared" si="11"/>
        <v>0</v>
      </c>
      <c r="Q159" s="155">
        <v>0</v>
      </c>
      <c r="R159" s="155">
        <f t="shared" si="12"/>
        <v>0</v>
      </c>
      <c r="S159" s="155">
        <v>0</v>
      </c>
      <c r="T159" s="156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7" t="s">
        <v>123</v>
      </c>
      <c r="AT159" s="157" t="s">
        <v>119</v>
      </c>
      <c r="AU159" s="157" t="s">
        <v>124</v>
      </c>
      <c r="AY159" s="17" t="s">
        <v>116</v>
      </c>
      <c r="BE159" s="158">
        <f t="shared" si="14"/>
        <v>0</v>
      </c>
      <c r="BF159" s="158">
        <f t="shared" si="15"/>
        <v>0</v>
      </c>
      <c r="BG159" s="158">
        <f t="shared" si="16"/>
        <v>0</v>
      </c>
      <c r="BH159" s="158">
        <f t="shared" si="17"/>
        <v>0</v>
      </c>
      <c r="BI159" s="158">
        <f t="shared" si="18"/>
        <v>0</v>
      </c>
      <c r="BJ159" s="17" t="s">
        <v>124</v>
      </c>
      <c r="BK159" s="158">
        <f t="shared" si="19"/>
        <v>0</v>
      </c>
      <c r="BL159" s="17" t="s">
        <v>123</v>
      </c>
      <c r="BM159" s="157" t="s">
        <v>526</v>
      </c>
    </row>
    <row r="160" spans="1:65" s="2" customFormat="1" ht="24.2" customHeight="1">
      <c r="A160" s="32"/>
      <c r="B160" s="144"/>
      <c r="C160" s="145" t="s">
        <v>247</v>
      </c>
      <c r="D160" s="145" t="s">
        <v>119</v>
      </c>
      <c r="E160" s="146" t="s">
        <v>252</v>
      </c>
      <c r="F160" s="147" t="s">
        <v>253</v>
      </c>
      <c r="G160" s="148" t="s">
        <v>175</v>
      </c>
      <c r="H160" s="149">
        <v>42</v>
      </c>
      <c r="I160" s="150"/>
      <c r="J160" s="151">
        <f t="shared" si="10"/>
        <v>0</v>
      </c>
      <c r="K160" s="152"/>
      <c r="L160" s="33"/>
      <c r="M160" s="153" t="s">
        <v>1</v>
      </c>
      <c r="N160" s="154" t="s">
        <v>36</v>
      </c>
      <c r="O160" s="58"/>
      <c r="P160" s="155">
        <f t="shared" si="11"/>
        <v>0</v>
      </c>
      <c r="Q160" s="155">
        <v>0</v>
      </c>
      <c r="R160" s="155">
        <f t="shared" si="12"/>
        <v>0</v>
      </c>
      <c r="S160" s="155">
        <v>4.0000000000000001E-3</v>
      </c>
      <c r="T160" s="156">
        <f t="shared" si="13"/>
        <v>0.16800000000000001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7" t="s">
        <v>123</v>
      </c>
      <c r="AT160" s="157" t="s">
        <v>119</v>
      </c>
      <c r="AU160" s="157" t="s">
        <v>124</v>
      </c>
      <c r="AY160" s="17" t="s">
        <v>116</v>
      </c>
      <c r="BE160" s="158">
        <f t="shared" si="14"/>
        <v>0</v>
      </c>
      <c r="BF160" s="158">
        <f t="shared" si="15"/>
        <v>0</v>
      </c>
      <c r="BG160" s="158">
        <f t="shared" si="16"/>
        <v>0</v>
      </c>
      <c r="BH160" s="158">
        <f t="shared" si="17"/>
        <v>0</v>
      </c>
      <c r="BI160" s="158">
        <f t="shared" si="18"/>
        <v>0</v>
      </c>
      <c r="BJ160" s="17" t="s">
        <v>124</v>
      </c>
      <c r="BK160" s="158">
        <f t="shared" si="19"/>
        <v>0</v>
      </c>
      <c r="BL160" s="17" t="s">
        <v>123</v>
      </c>
      <c r="BM160" s="157" t="s">
        <v>527</v>
      </c>
    </row>
    <row r="161" spans="1:65" s="2" customFormat="1" ht="24.2" customHeight="1">
      <c r="A161" s="32"/>
      <c r="B161" s="144"/>
      <c r="C161" s="145" t="s">
        <v>251</v>
      </c>
      <c r="D161" s="145" t="s">
        <v>119</v>
      </c>
      <c r="E161" s="146" t="s">
        <v>270</v>
      </c>
      <c r="F161" s="147" t="s">
        <v>528</v>
      </c>
      <c r="G161" s="148" t="s">
        <v>258</v>
      </c>
      <c r="H161" s="149">
        <v>3144.88</v>
      </c>
      <c r="I161" s="150"/>
      <c r="J161" s="151">
        <f t="shared" si="10"/>
        <v>0</v>
      </c>
      <c r="K161" s="152"/>
      <c r="L161" s="33"/>
      <c r="M161" s="153" t="s">
        <v>1</v>
      </c>
      <c r="N161" s="154" t="s">
        <v>36</v>
      </c>
      <c r="O161" s="58"/>
      <c r="P161" s="155">
        <f t="shared" si="11"/>
        <v>0</v>
      </c>
      <c r="Q161" s="155">
        <v>0</v>
      </c>
      <c r="R161" s="155">
        <f t="shared" si="12"/>
        <v>0</v>
      </c>
      <c r="S161" s="155">
        <v>0</v>
      </c>
      <c r="T161" s="156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7" t="s">
        <v>123</v>
      </c>
      <c r="AT161" s="157" t="s">
        <v>119</v>
      </c>
      <c r="AU161" s="157" t="s">
        <v>124</v>
      </c>
      <c r="AY161" s="17" t="s">
        <v>116</v>
      </c>
      <c r="BE161" s="158">
        <f t="shared" si="14"/>
        <v>0</v>
      </c>
      <c r="BF161" s="158">
        <f t="shared" si="15"/>
        <v>0</v>
      </c>
      <c r="BG161" s="158">
        <f t="shared" si="16"/>
        <v>0</v>
      </c>
      <c r="BH161" s="158">
        <f t="shared" si="17"/>
        <v>0</v>
      </c>
      <c r="BI161" s="158">
        <f t="shared" si="18"/>
        <v>0</v>
      </c>
      <c r="BJ161" s="17" t="s">
        <v>124</v>
      </c>
      <c r="BK161" s="158">
        <f t="shared" si="19"/>
        <v>0</v>
      </c>
      <c r="BL161" s="17" t="s">
        <v>123</v>
      </c>
      <c r="BM161" s="157" t="s">
        <v>529</v>
      </c>
    </row>
    <row r="162" spans="1:65" s="2" customFormat="1" ht="24.2" customHeight="1">
      <c r="A162" s="32"/>
      <c r="B162" s="144"/>
      <c r="C162" s="145" t="s">
        <v>255</v>
      </c>
      <c r="D162" s="145" t="s">
        <v>119</v>
      </c>
      <c r="E162" s="146" t="s">
        <v>276</v>
      </c>
      <c r="F162" s="147" t="s">
        <v>277</v>
      </c>
      <c r="G162" s="148" t="s">
        <v>258</v>
      </c>
      <c r="H162" s="149">
        <v>12579.52</v>
      </c>
      <c r="I162" s="150"/>
      <c r="J162" s="151">
        <f t="shared" si="10"/>
        <v>0</v>
      </c>
      <c r="K162" s="152"/>
      <c r="L162" s="33"/>
      <c r="M162" s="153" t="s">
        <v>1</v>
      </c>
      <c r="N162" s="154" t="s">
        <v>36</v>
      </c>
      <c r="O162" s="58"/>
      <c r="P162" s="155">
        <f t="shared" si="11"/>
        <v>0</v>
      </c>
      <c r="Q162" s="155">
        <v>0</v>
      </c>
      <c r="R162" s="155">
        <f t="shared" si="12"/>
        <v>0</v>
      </c>
      <c r="S162" s="155">
        <v>0</v>
      </c>
      <c r="T162" s="156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123</v>
      </c>
      <c r="AT162" s="157" t="s">
        <v>119</v>
      </c>
      <c r="AU162" s="157" t="s">
        <v>124</v>
      </c>
      <c r="AY162" s="17" t="s">
        <v>116</v>
      </c>
      <c r="BE162" s="158">
        <f t="shared" si="14"/>
        <v>0</v>
      </c>
      <c r="BF162" s="158">
        <f t="shared" si="15"/>
        <v>0</v>
      </c>
      <c r="BG162" s="158">
        <f t="shared" si="16"/>
        <v>0</v>
      </c>
      <c r="BH162" s="158">
        <f t="shared" si="17"/>
        <v>0</v>
      </c>
      <c r="BI162" s="158">
        <f t="shared" si="18"/>
        <v>0</v>
      </c>
      <c r="BJ162" s="17" t="s">
        <v>124</v>
      </c>
      <c r="BK162" s="158">
        <f t="shared" si="19"/>
        <v>0</v>
      </c>
      <c r="BL162" s="17" t="s">
        <v>123</v>
      </c>
      <c r="BM162" s="157" t="s">
        <v>530</v>
      </c>
    </row>
    <row r="163" spans="1:65" s="14" customFormat="1">
      <c r="B163" s="168"/>
      <c r="D163" s="160" t="s">
        <v>126</v>
      </c>
      <c r="E163" s="169" t="s">
        <v>1</v>
      </c>
      <c r="F163" s="170" t="s">
        <v>531</v>
      </c>
      <c r="H163" s="169" t="s">
        <v>1</v>
      </c>
      <c r="I163" s="171"/>
      <c r="L163" s="168"/>
      <c r="M163" s="172"/>
      <c r="N163" s="173"/>
      <c r="O163" s="173"/>
      <c r="P163" s="173"/>
      <c r="Q163" s="173"/>
      <c r="R163" s="173"/>
      <c r="S163" s="173"/>
      <c r="T163" s="174"/>
      <c r="AT163" s="169" t="s">
        <v>126</v>
      </c>
      <c r="AU163" s="169" t="s">
        <v>124</v>
      </c>
      <c r="AV163" s="14" t="s">
        <v>78</v>
      </c>
      <c r="AW163" s="14" t="s">
        <v>27</v>
      </c>
      <c r="AX163" s="14" t="s">
        <v>70</v>
      </c>
      <c r="AY163" s="169" t="s">
        <v>116</v>
      </c>
    </row>
    <row r="164" spans="1:65" s="13" customFormat="1">
      <c r="B164" s="159"/>
      <c r="D164" s="160" t="s">
        <v>126</v>
      </c>
      <c r="E164" s="161" t="s">
        <v>1</v>
      </c>
      <c r="F164" s="162" t="s">
        <v>532</v>
      </c>
      <c r="H164" s="163">
        <v>3144.88</v>
      </c>
      <c r="I164" s="164"/>
      <c r="L164" s="159"/>
      <c r="M164" s="165"/>
      <c r="N164" s="166"/>
      <c r="O164" s="166"/>
      <c r="P164" s="166"/>
      <c r="Q164" s="166"/>
      <c r="R164" s="166"/>
      <c r="S164" s="166"/>
      <c r="T164" s="167"/>
      <c r="AT164" s="161" t="s">
        <v>126</v>
      </c>
      <c r="AU164" s="161" t="s">
        <v>124</v>
      </c>
      <c r="AV164" s="13" t="s">
        <v>124</v>
      </c>
      <c r="AW164" s="13" t="s">
        <v>27</v>
      </c>
      <c r="AX164" s="13" t="s">
        <v>78</v>
      </c>
      <c r="AY164" s="161" t="s">
        <v>116</v>
      </c>
    </row>
    <row r="165" spans="1:65" s="13" customFormat="1">
      <c r="B165" s="159"/>
      <c r="D165" s="160" t="s">
        <v>126</v>
      </c>
      <c r="F165" s="162" t="s">
        <v>533</v>
      </c>
      <c r="H165" s="163">
        <v>12579.52</v>
      </c>
      <c r="I165" s="164"/>
      <c r="L165" s="159"/>
      <c r="M165" s="165"/>
      <c r="N165" s="166"/>
      <c r="O165" s="166"/>
      <c r="P165" s="166"/>
      <c r="Q165" s="166"/>
      <c r="R165" s="166"/>
      <c r="S165" s="166"/>
      <c r="T165" s="167"/>
      <c r="AT165" s="161" t="s">
        <v>126</v>
      </c>
      <c r="AU165" s="161" t="s">
        <v>124</v>
      </c>
      <c r="AV165" s="13" t="s">
        <v>124</v>
      </c>
      <c r="AW165" s="13" t="s">
        <v>3</v>
      </c>
      <c r="AX165" s="13" t="s">
        <v>78</v>
      </c>
      <c r="AY165" s="161" t="s">
        <v>116</v>
      </c>
    </row>
    <row r="166" spans="1:65" s="12" customFormat="1" ht="22.9" customHeight="1">
      <c r="B166" s="131"/>
      <c r="D166" s="132" t="s">
        <v>69</v>
      </c>
      <c r="E166" s="142" t="s">
        <v>284</v>
      </c>
      <c r="F166" s="142" t="s">
        <v>285</v>
      </c>
      <c r="I166" s="134"/>
      <c r="J166" s="143">
        <f>BK166</f>
        <v>0</v>
      </c>
      <c r="L166" s="131"/>
      <c r="M166" s="136"/>
      <c r="N166" s="137"/>
      <c r="O166" s="137"/>
      <c r="P166" s="138">
        <f>P167</f>
        <v>0</v>
      </c>
      <c r="Q166" s="137"/>
      <c r="R166" s="138">
        <f>R167</f>
        <v>0</v>
      </c>
      <c r="S166" s="137"/>
      <c r="T166" s="139">
        <f>T167</f>
        <v>0</v>
      </c>
      <c r="AR166" s="132" t="s">
        <v>78</v>
      </c>
      <c r="AT166" s="140" t="s">
        <v>69</v>
      </c>
      <c r="AU166" s="140" t="s">
        <v>78</v>
      </c>
      <c r="AY166" s="132" t="s">
        <v>116</v>
      </c>
      <c r="BK166" s="141">
        <f>BK167</f>
        <v>0</v>
      </c>
    </row>
    <row r="167" spans="1:65" s="2" customFormat="1" ht="24.2" customHeight="1">
      <c r="A167" s="32"/>
      <c r="B167" s="144"/>
      <c r="C167" s="145" t="s">
        <v>264</v>
      </c>
      <c r="D167" s="145" t="s">
        <v>119</v>
      </c>
      <c r="E167" s="146" t="s">
        <v>287</v>
      </c>
      <c r="F167" s="147" t="s">
        <v>288</v>
      </c>
      <c r="G167" s="148" t="s">
        <v>258</v>
      </c>
      <c r="H167" s="149">
        <v>3021.7489999999998</v>
      </c>
      <c r="I167" s="150"/>
      <c r="J167" s="151">
        <f>ROUND(I167*H167,2)</f>
        <v>0</v>
      </c>
      <c r="K167" s="152"/>
      <c r="L167" s="33"/>
      <c r="M167" s="194" t="s">
        <v>1</v>
      </c>
      <c r="N167" s="195" t="s">
        <v>36</v>
      </c>
      <c r="O167" s="196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7" t="s">
        <v>123</v>
      </c>
      <c r="AT167" s="157" t="s">
        <v>119</v>
      </c>
      <c r="AU167" s="157" t="s">
        <v>124</v>
      </c>
      <c r="AY167" s="17" t="s">
        <v>116</v>
      </c>
      <c r="BE167" s="158">
        <f>IF(N167="základná",J167,0)</f>
        <v>0</v>
      </c>
      <c r="BF167" s="158">
        <f>IF(N167="znížená",J167,0)</f>
        <v>0</v>
      </c>
      <c r="BG167" s="158">
        <f>IF(N167="zákl. prenesená",J167,0)</f>
        <v>0</v>
      </c>
      <c r="BH167" s="158">
        <f>IF(N167="zníž. prenesená",J167,0)</f>
        <v>0</v>
      </c>
      <c r="BI167" s="158">
        <f>IF(N167="nulová",J167,0)</f>
        <v>0</v>
      </c>
      <c r="BJ167" s="17" t="s">
        <v>124</v>
      </c>
      <c r="BK167" s="158">
        <f>ROUND(I167*H167,2)</f>
        <v>0</v>
      </c>
      <c r="BL167" s="17" t="s">
        <v>123</v>
      </c>
      <c r="BM167" s="157" t="s">
        <v>534</v>
      </c>
    </row>
    <row r="168" spans="1:65" s="2" customFormat="1" ht="6.95" customHeight="1">
      <c r="A168" s="32"/>
      <c r="B168" s="47"/>
      <c r="C168" s="48"/>
      <c r="D168" s="48"/>
      <c r="E168" s="48"/>
      <c r="F168" s="48"/>
      <c r="G168" s="48"/>
      <c r="H168" s="48"/>
      <c r="I168" s="48"/>
      <c r="J168" s="48"/>
      <c r="K168" s="48"/>
      <c r="L168" s="33"/>
      <c r="M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</row>
  </sheetData>
  <autoFilter ref="C123:K167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SO 01 Cesta II-511  ...</vt:lpstr>
      <vt:lpstr>02 - SO 02 Cesta II-511  ...</vt:lpstr>
      <vt:lpstr>03 - SO 03 Cesta II-511 K...</vt:lpstr>
      <vt:lpstr>'01 - SO 01 Cesta II-511  ...'!Názvy_tlače</vt:lpstr>
      <vt:lpstr>'02 - SO 02 Cesta II-511  ...'!Názvy_tlače</vt:lpstr>
      <vt:lpstr>'03 - SO 03 Cesta II-511 K...'!Názvy_tlače</vt:lpstr>
      <vt:lpstr>'Rekapitulácia stavby'!Názvy_tlače</vt:lpstr>
      <vt:lpstr>'01 - SO 01 Cesta II-511  ...'!Oblasť_tlače</vt:lpstr>
      <vt:lpstr>'02 - SO 02 Cesta II-511  ...'!Oblasť_tlače</vt:lpstr>
      <vt:lpstr>'03 - SO 03 Cesta II-511 K...'!Oblasť_tlače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MacBookPro2012\matel</dc:creator>
  <cp:lastModifiedBy>Windows User</cp:lastModifiedBy>
  <dcterms:created xsi:type="dcterms:W3CDTF">2021-06-03T15:00:35Z</dcterms:created>
  <dcterms:modified xsi:type="dcterms:W3CDTF">2021-06-04T11:38:54Z</dcterms:modified>
</cp:coreProperties>
</file>